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784" activeTab="0"/>
  </bookViews>
  <sheets>
    <sheet name="NL3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'NL36'!$A$2:$R$136</definedName>
    <definedName name="_xlfn.IFERROR" hidden="1">#NAME?</definedName>
    <definedName name="a">'[4]Sheet1'!#REF!</definedName>
    <definedName name="b">'[4]Sheet1'!#REF!</definedName>
    <definedName name="DAT5">'[4]Sheet1'!#REF!</definedName>
    <definedName name="DAT7">'[4]Sheet1'!#REF!</definedName>
    <definedName name="DAT8">'[4]Sheet1'!#REF!</definedName>
    <definedName name="_xlnm.Print_Area" localSheetId="0">'NL36'!$A$1:$R$137</definedName>
    <definedName name="Print_Area_MI">#REF!</definedName>
    <definedName name="_xlnm.Print_Titles" localSheetId="0">'NL36'!$9:$12</definedName>
    <definedName name="RVW_EQ2800_SH0506_NEW">#REF!</definedName>
    <definedName name="RVW_EQ2800_SH0506_NW">#REF!</definedName>
    <definedName name="RVW_PREF_SH0506">#REF!</definedName>
    <definedName name="RVW_PREF_SH0506_NEW">#REF!</definedName>
    <definedName name="SAP_EQUITY_POSITION">#REF!</definedName>
    <definedName name="SAP_EQUITY_POSITION_31032009">#REF!</definedName>
  </definedNames>
  <calcPr fullCalcOnLoad="1"/>
</workbook>
</file>

<file path=xl/sharedStrings.xml><?xml version="1.0" encoding="utf-8"?>
<sst xmlns="http://schemas.openxmlformats.org/spreadsheetml/2006/main" count="353" uniqueCount="316">
  <si>
    <t xml:space="preserve">Full Name &amp; Designation </t>
  </si>
  <si>
    <t>Date</t>
  </si>
  <si>
    <t xml:space="preserve">             Signature </t>
  </si>
  <si>
    <t>Certified that the information given herein are correct and complete to the best of my knowledge and belief and nothing has been concealed or suppressed.</t>
  </si>
  <si>
    <t xml:space="preserve">CERTIFICATION </t>
  </si>
  <si>
    <t>GRAND TOTAL</t>
  </si>
  <si>
    <t>SUB TOTAL</t>
  </si>
  <si>
    <t>OIPI</t>
  </si>
  <si>
    <t>Investment properties - Immovable</t>
  </si>
  <si>
    <t>F18</t>
  </si>
  <si>
    <t>OPSA</t>
  </si>
  <si>
    <t>Securitised Assets</t>
  </si>
  <si>
    <t>F17</t>
  </si>
  <si>
    <t>OCDI</t>
  </si>
  <si>
    <t>Derivative Instruments</t>
  </si>
  <si>
    <t>F16</t>
  </si>
  <si>
    <t>OMPG</t>
  </si>
  <si>
    <t>Mutual Funds - (under Insurer's Promoter Group)</t>
  </si>
  <si>
    <t>F15</t>
  </si>
  <si>
    <t>OMGS</t>
  </si>
  <si>
    <t>Mutual Funds - Debt / Income / Serial Plans / Liquid Secemes</t>
  </si>
  <si>
    <t>F14</t>
  </si>
  <si>
    <t>OTLW</t>
  </si>
  <si>
    <t>Term Loans (without Charge)</t>
  </si>
  <si>
    <t>F13</t>
  </si>
  <si>
    <t>OSLU</t>
  </si>
  <si>
    <t>Short term Loans (Unsecured Deposits)</t>
  </si>
  <si>
    <t>F12</t>
  </si>
  <si>
    <t>OVNF</t>
  </si>
  <si>
    <t>Venture Fund</t>
  </si>
  <si>
    <t>F11</t>
  </si>
  <si>
    <t>OPSH</t>
  </si>
  <si>
    <t>Preference Shares</t>
  </si>
  <si>
    <t>F10</t>
  </si>
  <si>
    <t>OACP</t>
  </si>
  <si>
    <t>Commercial Papers</t>
  </si>
  <si>
    <t>F09</t>
  </si>
  <si>
    <t>OMUN</t>
  </si>
  <si>
    <t>Municipal Bonds</t>
  </si>
  <si>
    <t>F08</t>
  </si>
  <si>
    <t>ODPG</t>
  </si>
  <si>
    <t>Debentures / Bonds/ CPs / Loans etc. - (Promoter Group)</t>
  </si>
  <si>
    <t>F07</t>
  </si>
  <si>
    <t>OLDB</t>
  </si>
  <si>
    <t>Debentures</t>
  </si>
  <si>
    <t>F06</t>
  </si>
  <si>
    <t>OEPG</t>
  </si>
  <si>
    <t>Equity Shares (incl. Equity related Instruments) - Promoter Group</t>
  </si>
  <si>
    <t>F05</t>
  </si>
  <si>
    <t>OEPU</t>
  </si>
  <si>
    <t>Equity Shares (PSUs &amp; Unlisted)</t>
  </si>
  <si>
    <t>F04</t>
  </si>
  <si>
    <t>OESH</t>
  </si>
  <si>
    <t>Equity Shares (incl Co-op Societies)</t>
  </si>
  <si>
    <t>F03</t>
  </si>
  <si>
    <t>OBPF</t>
  </si>
  <si>
    <t>Bonds - PSU - Tax Free</t>
  </si>
  <si>
    <t>F02</t>
  </si>
  <si>
    <t>OBPT</t>
  </si>
  <si>
    <t>Bonds - PSU - Taxable</t>
  </si>
  <si>
    <t>F01</t>
  </si>
  <si>
    <t>OTHER INVESTMENTS</t>
  </si>
  <si>
    <t>F</t>
  </si>
  <si>
    <t>EETF</t>
  </si>
  <si>
    <t>Passively Managed Equity ETF (Non Promoter Group)</t>
  </si>
  <si>
    <t>E34</t>
  </si>
  <si>
    <t>EETP</t>
  </si>
  <si>
    <t>Passively Managed Equity ETF (Promoter Group)</t>
  </si>
  <si>
    <t>E33</t>
  </si>
  <si>
    <t>ENCA</t>
  </si>
  <si>
    <t>Net Current Assets (Only in respect of ULIP Business)</t>
  </si>
  <si>
    <t>E32</t>
  </si>
  <si>
    <t>EMPG</t>
  </si>
  <si>
    <t>E31</t>
  </si>
  <si>
    <t>EGMF</t>
  </si>
  <si>
    <t>Mutual Funds - Gilt / G Sec / Liquid Schemes</t>
  </si>
  <si>
    <t>E30</t>
  </si>
  <si>
    <t>EFDS</t>
  </si>
  <si>
    <t>Foreign Debt Securities (invested prior to IRDA Regulations)</t>
  </si>
  <si>
    <t>E29</t>
  </si>
  <si>
    <t>EPPS</t>
  </si>
  <si>
    <t>Perpetual Non-Cum. P.Shares &amp; Redeemable Cumulative P.Shares of Tier 1 &amp; 2 Capital issued by Non-PSU Banks</t>
  </si>
  <si>
    <t>E28</t>
  </si>
  <si>
    <t>EUPS</t>
  </si>
  <si>
    <t>Perpetual Non-Cum. P.Shares &amp; Redeemable Cumulative P.Shares of Tier 1 &amp; 2 Capital issued by PSU Banks</t>
  </si>
  <si>
    <t>E27</t>
  </si>
  <si>
    <t>EPPD</t>
  </si>
  <si>
    <t>Perpetual Debt Instruments of Tier I &amp; II Capital issued by Non-PSU Banks</t>
  </si>
  <si>
    <t>E26</t>
  </si>
  <si>
    <t>EUPD</t>
  </si>
  <si>
    <t>Perpetual Debt Instruments of Tier I &amp; II Capital issued by PSU Banks</t>
  </si>
  <si>
    <t>E25</t>
  </si>
  <si>
    <t>ECAM</t>
  </si>
  <si>
    <t>Application Money</t>
  </si>
  <si>
    <t>E24</t>
  </si>
  <si>
    <t>ECCP</t>
  </si>
  <si>
    <t>E23</t>
  </si>
  <si>
    <t>ECBO</t>
  </si>
  <si>
    <t>CCIL - CBLO</t>
  </si>
  <si>
    <t>E22</t>
  </si>
  <si>
    <t>EDPD</t>
  </si>
  <si>
    <t>Deposit with Primary Dealers duly recognised by Reserve Bank of India</t>
  </si>
  <si>
    <t>E21</t>
  </si>
  <si>
    <t>ECCR</t>
  </si>
  <si>
    <t>Deposits - Repo / Reverse Repo - Corporate Securities</t>
  </si>
  <si>
    <t>E20</t>
  </si>
  <si>
    <t>ECMR</t>
  </si>
  <si>
    <t>Deposits - Repo / Reverse Repo</t>
  </si>
  <si>
    <t>E19</t>
  </si>
  <si>
    <t>EDCD</t>
  </si>
  <si>
    <t>Deposits - CDs with Scheduled Banks</t>
  </si>
  <si>
    <t>E18</t>
  </si>
  <si>
    <t>ECDB</t>
  </si>
  <si>
    <t>Deposits - Deposit with Scheduled Banks, FIs (incl. Bank Balance awaiting Investment), CCIL, RBI</t>
  </si>
  <si>
    <t>E17</t>
  </si>
  <si>
    <t>ELMO</t>
  </si>
  <si>
    <t>Loans - Secured Loans - Mortgage of Property outside India (Term Loan)</t>
  </si>
  <si>
    <t>E16</t>
  </si>
  <si>
    <t>ELMI</t>
  </si>
  <si>
    <t>Loans - Secured Loans - Mortgage of Property in India (Term Loan)</t>
  </si>
  <si>
    <t>E15</t>
  </si>
  <si>
    <t>ELPL</t>
  </si>
  <si>
    <t>Loans - Policy Loans</t>
  </si>
  <si>
    <t>E14</t>
  </si>
  <si>
    <t>EINP</t>
  </si>
  <si>
    <t>E13</t>
  </si>
  <si>
    <t>EMUN</t>
  </si>
  <si>
    <t>Municipal Bonds - Rated</t>
  </si>
  <si>
    <t>E12</t>
  </si>
  <si>
    <t>ECDI</t>
  </si>
  <si>
    <t>Corporate Securities - Derivative Instruments</t>
  </si>
  <si>
    <t>E11</t>
  </si>
  <si>
    <t>EDPG</t>
  </si>
  <si>
    <t>Corporate Securities - Debentures / Bonds/ CPs /Loan - (Promoter Group)</t>
  </si>
  <si>
    <t>E10</t>
  </si>
  <si>
    <t>ECOS</t>
  </si>
  <si>
    <t>Corporate Securities - Debentures</t>
  </si>
  <si>
    <t>E09</t>
  </si>
  <si>
    <t>ECIS</t>
  </si>
  <si>
    <t>Corporate Securities - Investment in Subsidiaries</t>
  </si>
  <si>
    <t>E08</t>
  </si>
  <si>
    <t>EPNQ</t>
  </si>
  <si>
    <t>Corporate Securities - Preference Shares</t>
  </si>
  <si>
    <t>E07</t>
  </si>
  <si>
    <t>EPBF</t>
  </si>
  <si>
    <t>Corporate Securities - Bonds - (Tax Free)</t>
  </si>
  <si>
    <t>E06</t>
  </si>
  <si>
    <t>EPBT</t>
  </si>
  <si>
    <t>Corporate Securities - Bonds - (Taxable)</t>
  </si>
  <si>
    <t>E05</t>
  </si>
  <si>
    <t>EEPG</t>
  </si>
  <si>
    <t>E04</t>
  </si>
  <si>
    <t>EFES</t>
  </si>
  <si>
    <t>Equity Shares - Companies incorporated outside India (invested prior to IRDA Regulations)</t>
  </si>
  <si>
    <t>E03</t>
  </si>
  <si>
    <t>EACE</t>
  </si>
  <si>
    <t>Corporate Securities - Equity shares (Ordinary)- Quoted</t>
  </si>
  <si>
    <t>E02</t>
  </si>
  <si>
    <t>EAEQ</t>
  </si>
  <si>
    <t>PSU - Equity shares - Quoted</t>
  </si>
  <si>
    <t>E01</t>
  </si>
  <si>
    <t>APPROVED INVESTMENT SUBJECT TO EXPOSURE NORMS</t>
  </si>
  <si>
    <t>E</t>
  </si>
  <si>
    <t>IOPD</t>
  </si>
  <si>
    <t>Infrastructure - Debentures / Bonds / CPs / loans - (Promoter Group)</t>
  </si>
  <si>
    <t>D19</t>
  </si>
  <si>
    <t>IOPE</t>
  </si>
  <si>
    <t>Infrastructure - Equity  (Promoter Group)</t>
  </si>
  <si>
    <t>D18</t>
  </si>
  <si>
    <t>IOSA</t>
  </si>
  <si>
    <t>Infrastructure - Securitised Assets</t>
  </si>
  <si>
    <t>D17</t>
  </si>
  <si>
    <t>IODS</t>
  </si>
  <si>
    <t xml:space="preserve">Infrastructure - Debentures / Bonds / CPs / loans </t>
  </si>
  <si>
    <t>D16</t>
  </si>
  <si>
    <t>IOEQ</t>
  </si>
  <si>
    <t>Infrastructure - Equity  (including unlisted)</t>
  </si>
  <si>
    <t>D15</t>
  </si>
  <si>
    <t>ICFD</t>
  </si>
  <si>
    <t>Infrastructure - Other Corporate Securities - Debentures/ Bonds</t>
  </si>
  <si>
    <t>D14</t>
  </si>
  <si>
    <t>IPFD</t>
  </si>
  <si>
    <t>Infrastructure  - PSU - Debentures / Bonds</t>
  </si>
  <si>
    <t>D13</t>
  </si>
  <si>
    <t>TAX FREE BONDS</t>
  </si>
  <si>
    <t>ILWC</t>
  </si>
  <si>
    <t>Infrastructure - Term Loans (with Charge)</t>
  </si>
  <si>
    <t>D12</t>
  </si>
  <si>
    <t>ICCP</t>
  </si>
  <si>
    <t>Infrastructure - Other Corporate Securities - CPs</t>
  </si>
  <si>
    <t>D11</t>
  </si>
  <si>
    <t>ICTD</t>
  </si>
  <si>
    <t>D10</t>
  </si>
  <si>
    <t>IPCP</t>
  </si>
  <si>
    <t>Infrastructure - PSU - CPs</t>
  </si>
  <si>
    <t>D09</t>
  </si>
  <si>
    <t>IPTD</t>
  </si>
  <si>
    <t>Infrastructure - PSU - Debentures / Bonds</t>
  </si>
  <si>
    <t>D08</t>
  </si>
  <si>
    <t>TAXABLE BONDS</t>
  </si>
  <si>
    <t>IDDF</t>
  </si>
  <si>
    <t>Infrastructure - Infrastructure Development Fund (IDF)</t>
  </si>
  <si>
    <t>D07</t>
  </si>
  <si>
    <t>IDPG</t>
  </si>
  <si>
    <t>D06</t>
  </si>
  <si>
    <t>IESA</t>
  </si>
  <si>
    <t>D05</t>
  </si>
  <si>
    <t>IEPG</t>
  </si>
  <si>
    <t>Infrastructure - Equity and Equity Related Instruments (Promoter Group)</t>
  </si>
  <si>
    <t>D04</t>
  </si>
  <si>
    <t>ITCE</t>
  </si>
  <si>
    <t>Infrastructure - Corporate Securities - Equity shares-Quoted</t>
  </si>
  <si>
    <t>D03</t>
  </si>
  <si>
    <t>ITPE</t>
  </si>
  <si>
    <t>Infrastructure - PSU - Equity shares - Quoted</t>
  </si>
  <si>
    <t>D02</t>
  </si>
  <si>
    <t>ISAS</t>
  </si>
  <si>
    <t>Infrastructure - Other Approved Securities</t>
  </si>
  <si>
    <t>D01</t>
  </si>
  <si>
    <t>INFRASTRUCTURE INVESTMENTS</t>
  </si>
  <si>
    <t>D</t>
  </si>
  <si>
    <t>HOPG</t>
  </si>
  <si>
    <t>Debentures / Bonds / CPs / Loans - (Promoter Group)</t>
  </si>
  <si>
    <t>C15</t>
  </si>
  <si>
    <t>HOMB</t>
  </si>
  <si>
    <t>Housing - Securitised Assets</t>
  </si>
  <si>
    <t>C14</t>
  </si>
  <si>
    <t>HODS</t>
  </si>
  <si>
    <t xml:space="preserve">Debentures / Bonds / CPs / Loans </t>
  </si>
  <si>
    <t>C13</t>
  </si>
  <si>
    <t>HFDA</t>
  </si>
  <si>
    <t>Bonds / Debentures issued by Authority constituted under any Housing / Building Scheme approved by Central / State / any Authority or Body constituted by Central / State Act</t>
  </si>
  <si>
    <t>C11</t>
  </si>
  <si>
    <t>HFDN</t>
  </si>
  <si>
    <t>Bonds / Debentures issued by NHB / Institutions accredited by NHB</t>
  </si>
  <si>
    <t>C10</t>
  </si>
  <si>
    <t>HFHD</t>
  </si>
  <si>
    <t>Bonds / Debentures issued by HUDCO</t>
  </si>
  <si>
    <t>C09</t>
  </si>
  <si>
    <t>HTDA</t>
  </si>
  <si>
    <t>C08</t>
  </si>
  <si>
    <t>HTDN</t>
  </si>
  <si>
    <t>C07</t>
  </si>
  <si>
    <t>HTHD</t>
  </si>
  <si>
    <t>C06</t>
  </si>
  <si>
    <t>HDPG</t>
  </si>
  <si>
    <t>HMBS</t>
  </si>
  <si>
    <t>C05</t>
  </si>
  <si>
    <t>HTLN</t>
  </si>
  <si>
    <t>Commercial Papers - NHB / Institutions accredited by NHB</t>
  </si>
  <si>
    <t>C04</t>
  </si>
  <si>
    <t>HTLH</t>
  </si>
  <si>
    <t>Term Loan - HUDCO / NHB / Institutions accredited by NHB</t>
  </si>
  <si>
    <t>C03</t>
  </si>
  <si>
    <t>HLSF</t>
  </si>
  <si>
    <t>Loans to State Government for Fire Fighting Equipments</t>
  </si>
  <si>
    <t>C02</t>
  </si>
  <si>
    <t>HLSH</t>
  </si>
  <si>
    <t>Loans to State Government for Housing</t>
  </si>
  <si>
    <t>C01</t>
  </si>
  <si>
    <t>HOUSING &amp; LOANS TO STATE GOVT. FOR HOUSING AND FIRE FIGHTING EQUIPMENT</t>
  </si>
  <si>
    <t>C</t>
  </si>
  <si>
    <t>SGGE</t>
  </si>
  <si>
    <t>Guaranteed Equity</t>
  </si>
  <si>
    <t>B05</t>
  </si>
  <si>
    <t>SGOA</t>
  </si>
  <si>
    <t>Other Approved Securities (excluding Infrastructure Investments)</t>
  </si>
  <si>
    <t>B04</t>
  </si>
  <si>
    <t>SGGL</t>
  </si>
  <si>
    <t>State Government Guaranteed Loans</t>
  </si>
  <si>
    <t>B03</t>
  </si>
  <si>
    <t>SGGB</t>
  </si>
  <si>
    <t>State Government Bonds</t>
  </si>
  <si>
    <t>B02</t>
  </si>
  <si>
    <t>CGSL</t>
  </si>
  <si>
    <t>Central Government Guaranteed Loans / Bonds</t>
  </si>
  <si>
    <t>B01</t>
  </si>
  <si>
    <t>GOVERNMENT SECURITIES / OTHER APPROVED SECURITIES</t>
  </si>
  <si>
    <t>B</t>
  </si>
  <si>
    <t>CTRB</t>
  </si>
  <si>
    <t>Treasury Bills</t>
  </si>
  <si>
    <t>A04</t>
  </si>
  <si>
    <t>CDSS</t>
  </si>
  <si>
    <t>Deposit under Section 7 of Insurance Act, 1938</t>
  </si>
  <si>
    <t>A03</t>
  </si>
  <si>
    <t>CSPD</t>
  </si>
  <si>
    <t>Special Deposits</t>
  </si>
  <si>
    <t>A02</t>
  </si>
  <si>
    <t>CGSB</t>
  </si>
  <si>
    <t>Central Government Bonds</t>
  </si>
  <si>
    <t>A01</t>
  </si>
  <si>
    <t>GOVERNMENT SECURITIES</t>
  </si>
  <si>
    <t>A</t>
  </si>
  <si>
    <t>YEILD %</t>
  </si>
  <si>
    <t>INVESTMENT</t>
  </si>
  <si>
    <t>Value</t>
  </si>
  <si>
    <t>CODE</t>
  </si>
  <si>
    <t>NET</t>
  </si>
  <si>
    <t>GROSS</t>
  </si>
  <si>
    <t>INCOME ON</t>
  </si>
  <si>
    <t>Market</t>
  </si>
  <si>
    <t>CAT</t>
  </si>
  <si>
    <t>CATEGORY OF INVESTMENT</t>
  </si>
  <si>
    <t>NO</t>
  </si>
  <si>
    <t>Year to date Previous Year</t>
  </si>
  <si>
    <t>Year to Date (Upto june 16)</t>
  </si>
  <si>
    <t>Upto the quarter(apr to jun16)</t>
  </si>
  <si>
    <t>CURRENT YEAR</t>
  </si>
  <si>
    <t>Rs. in Lacs</t>
  </si>
  <si>
    <t>PERIODICITY OF SUBMISSION YEARLY</t>
  </si>
  <si>
    <t>STATEMENT OF INVESTMENT AND INCOME ON INVESTMENT</t>
  </si>
  <si>
    <t>30.06.2016</t>
  </si>
  <si>
    <t>STATEMENT AS ON</t>
  </si>
  <si>
    <t>THE ORIENTAL INSURANCE COMPANY LTD. (556)</t>
  </si>
  <si>
    <t>COMPANY NAME AND CODE</t>
  </si>
  <si>
    <t>FORM NL-36-YIELD ON INVESTMENTS  FORM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</si>
</sst>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9"/>
      <color indexed="12"/>
      <name val="Trebuchet MS"/>
      <family val="2"/>
    </font>
    <font>
      <sz val="8.5"/>
      <color indexed="63"/>
      <name val="Trebuchet MS"/>
      <family val="2"/>
    </font>
    <font>
      <i/>
      <u val="single"/>
      <sz val="9"/>
      <name val="Trebuchet MS"/>
      <family val="2"/>
    </font>
    <font>
      <u val="single"/>
      <sz val="9"/>
      <name val="Trebuchet MS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rgb="FF211F1F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18" fillId="0" borderId="0" xfId="55" applyFill="1">
      <alignment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18" fillId="0" borderId="0" xfId="55" applyNumberFormat="1" applyFill="1">
      <alignment/>
      <protection/>
    </xf>
    <xf numFmtId="0" fontId="18" fillId="0" borderId="0" xfId="55" applyFill="1" applyAlignment="1">
      <alignment horizontal="center"/>
      <protection/>
    </xf>
    <xf numFmtId="0" fontId="18" fillId="0" borderId="0" xfId="56" applyFill="1">
      <alignment/>
      <protection/>
    </xf>
    <xf numFmtId="4" fontId="18" fillId="0" borderId="0" xfId="56" applyNumberFormat="1" applyFill="1" applyBorder="1">
      <alignment/>
      <protection/>
    </xf>
    <xf numFmtId="0" fontId="18" fillId="0" borderId="0" xfId="56" applyFont="1" applyFill="1" applyBorder="1" applyAlignment="1">
      <alignment horizontal="center"/>
      <protection/>
    </xf>
    <xf numFmtId="0" fontId="18" fillId="0" borderId="0" xfId="56" applyFill="1" applyBorder="1">
      <alignment/>
      <protection/>
    </xf>
    <xf numFmtId="0" fontId="18" fillId="0" borderId="0" xfId="55" applyFill="1" applyAlignment="1">
      <alignment wrapText="1"/>
      <protection/>
    </xf>
    <xf numFmtId="0" fontId="18" fillId="0" borderId="0" xfId="56" applyFill="1" applyBorder="1" applyAlignment="1">
      <alignment wrapText="1"/>
      <protection/>
    </xf>
    <xf numFmtId="0" fontId="19" fillId="0" borderId="0" xfId="56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18" fillId="0" borderId="0" xfId="55" applyFill="1" applyBorder="1">
      <alignment/>
      <protection/>
    </xf>
    <xf numFmtId="4" fontId="18" fillId="0" borderId="0" xfId="55" applyNumberFormat="1" applyFill="1" applyBorder="1">
      <alignment/>
      <protection/>
    </xf>
    <xf numFmtId="4" fontId="20" fillId="0" borderId="10" xfId="58" applyNumberFormat="1" applyFont="1" applyFill="1" applyBorder="1">
      <alignment/>
      <protection/>
    </xf>
    <xf numFmtId="4" fontId="19" fillId="0" borderId="11" xfId="55" applyNumberFormat="1" applyFont="1" applyFill="1" applyBorder="1">
      <alignment/>
      <protection/>
    </xf>
    <xf numFmtId="4" fontId="20" fillId="0" borderId="12" xfId="58" applyNumberFormat="1" applyFont="1" applyFill="1" applyBorder="1">
      <alignment/>
      <protection/>
    </xf>
    <xf numFmtId="4" fontId="20" fillId="0" borderId="13" xfId="58" applyNumberFormat="1" applyFont="1" applyFill="1" applyBorder="1">
      <alignment/>
      <protection/>
    </xf>
    <xf numFmtId="0" fontId="19" fillId="0" borderId="10" xfId="55" applyFont="1" applyFill="1" applyBorder="1" applyAlignment="1">
      <alignment horizontal="center"/>
      <protection/>
    </xf>
    <xf numFmtId="0" fontId="20" fillId="0" borderId="10" xfId="58" applyFont="1" applyFill="1" applyBorder="1" applyAlignment="1">
      <alignment horizontal="center" wrapText="1"/>
      <protection/>
    </xf>
    <xf numFmtId="0" fontId="20" fillId="0" borderId="14" xfId="58" applyFont="1" applyFill="1" applyBorder="1">
      <alignment/>
      <protection/>
    </xf>
    <xf numFmtId="4" fontId="18" fillId="0" borderId="15" xfId="55" applyNumberFormat="1" applyFill="1" applyBorder="1">
      <alignment/>
      <protection/>
    </xf>
    <xf numFmtId="4" fontId="0" fillId="0" borderId="15" xfId="0" applyNumberFormat="1" applyFill="1" applyBorder="1" applyAlignment="1">
      <alignment/>
    </xf>
    <xf numFmtId="4" fontId="21" fillId="0" borderId="15" xfId="58" applyNumberFormat="1" applyFont="1" applyFill="1" applyBorder="1">
      <alignment/>
      <protection/>
    </xf>
    <xf numFmtId="0" fontId="18" fillId="0" borderId="15" xfId="55" applyFill="1" applyBorder="1" applyAlignment="1">
      <alignment horizontal="center"/>
      <protection/>
    </xf>
    <xf numFmtId="0" fontId="21" fillId="0" borderId="15" xfId="58" applyFont="1" applyFill="1" applyBorder="1" applyAlignment="1">
      <alignment wrapText="1"/>
      <protection/>
    </xf>
    <xf numFmtId="0" fontId="21" fillId="0" borderId="16" xfId="58" applyFont="1" applyFill="1" applyBorder="1">
      <alignment/>
      <protection/>
    </xf>
    <xf numFmtId="4" fontId="18" fillId="0" borderId="17" xfId="55" applyNumberFormat="1" applyFill="1" applyBorder="1" applyAlignment="1">
      <alignment horizontal="right"/>
      <protection/>
    </xf>
    <xf numFmtId="4" fontId="21" fillId="0" borderId="11" xfId="0" applyNumberFormat="1" applyFont="1" applyFill="1" applyBorder="1" applyAlignment="1">
      <alignment/>
    </xf>
    <xf numFmtId="4" fontId="21" fillId="0" borderId="11" xfId="55" applyNumberFormat="1" applyFont="1" applyFill="1" applyBorder="1">
      <alignment/>
      <protection/>
    </xf>
    <xf numFmtId="0" fontId="18" fillId="0" borderId="11" xfId="55" applyFill="1" applyBorder="1" applyAlignment="1">
      <alignment horizontal="center"/>
      <protection/>
    </xf>
    <xf numFmtId="0" fontId="22" fillId="0" borderId="18" xfId="55" applyFont="1" applyFill="1" applyBorder="1" applyAlignment="1" quotePrefix="1">
      <alignment horizontal="left" vertical="center" wrapText="1"/>
      <protection/>
    </xf>
    <xf numFmtId="0" fontId="22" fillId="0" borderId="19" xfId="55" applyFont="1" applyFill="1" applyBorder="1" applyAlignment="1" quotePrefix="1">
      <alignment horizontal="center" vertical="center"/>
      <protection/>
    </xf>
    <xf numFmtId="0" fontId="22" fillId="0" borderId="11" xfId="55" applyFont="1" applyFill="1" applyBorder="1" applyAlignment="1">
      <alignment horizontal="left" vertical="center" wrapText="1"/>
      <protection/>
    </xf>
    <xf numFmtId="0" fontId="22" fillId="0" borderId="11" xfId="55" applyFont="1" applyFill="1" applyBorder="1" applyAlignment="1" quotePrefix="1">
      <alignment horizontal="left" vertical="center" wrapText="1"/>
      <protection/>
    </xf>
    <xf numFmtId="0" fontId="22" fillId="0" borderId="20" xfId="55" applyFont="1" applyFill="1" applyBorder="1" applyAlignment="1" quotePrefix="1">
      <alignment horizontal="center" vertical="center"/>
      <protection/>
    </xf>
    <xf numFmtId="164" fontId="22" fillId="0" borderId="11" xfId="55" applyNumberFormat="1" applyFont="1" applyFill="1" applyBorder="1" applyAlignment="1" quotePrefix="1">
      <alignment horizontal="left" vertical="center" wrapText="1"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 quotePrefix="1">
      <alignment horizontal="left" vertical="center" wrapText="1"/>
    </xf>
    <xf numFmtId="0" fontId="22" fillId="0" borderId="11" xfId="0" applyFont="1" applyFill="1" applyBorder="1" applyAlignment="1" quotePrefix="1">
      <alignment horizontal="center" vertical="center"/>
    </xf>
    <xf numFmtId="0" fontId="22" fillId="0" borderId="11" xfId="56" applyFont="1" applyFill="1" applyBorder="1" applyAlignment="1">
      <alignment horizontal="center" vertical="center"/>
      <protection/>
    </xf>
    <xf numFmtId="0" fontId="22" fillId="0" borderId="11" xfId="56" applyFont="1" applyFill="1" applyBorder="1" applyAlignment="1" quotePrefix="1">
      <alignment horizontal="left" vertical="center" wrapText="1"/>
      <protection/>
    </xf>
    <xf numFmtId="0" fontId="22" fillId="0" borderId="11" xfId="56" applyFont="1" applyFill="1" applyBorder="1" applyAlignment="1" quotePrefix="1">
      <alignment horizontal="center" vertical="center"/>
      <protection/>
    </xf>
    <xf numFmtId="0" fontId="22" fillId="0" borderId="11" xfId="56" applyFont="1" applyFill="1" applyBorder="1" applyAlignment="1">
      <alignment horizontal="left" vertical="center" wrapText="1"/>
      <protection/>
    </xf>
    <xf numFmtId="4" fontId="0" fillId="0" borderId="17" xfId="0" applyNumberFormat="1" applyFill="1" applyBorder="1" applyAlignment="1">
      <alignment/>
    </xf>
    <xf numFmtId="4" fontId="18" fillId="0" borderId="17" xfId="55" applyNumberFormat="1" applyFill="1" applyBorder="1">
      <alignment/>
      <protection/>
    </xf>
    <xf numFmtId="0" fontId="23" fillId="0" borderId="17" xfId="56" applyFont="1" applyFill="1" applyBorder="1" applyAlignment="1">
      <alignment horizontal="center" vertical="center"/>
      <protection/>
    </xf>
    <xf numFmtId="0" fontId="23" fillId="0" borderId="17" xfId="56" applyFont="1" applyFill="1" applyBorder="1" applyAlignment="1" quotePrefix="1">
      <alignment horizontal="left" vertical="center" wrapText="1"/>
      <protection/>
    </xf>
    <xf numFmtId="0" fontId="24" fillId="0" borderId="17" xfId="56" applyFont="1" applyFill="1" applyBorder="1" applyAlignment="1">
      <alignment horizontal="center" vertical="center"/>
      <protection/>
    </xf>
    <xf numFmtId="0" fontId="22" fillId="0" borderId="10" xfId="56" applyFont="1" applyFill="1" applyBorder="1" applyAlignment="1">
      <alignment horizontal="center" vertical="center"/>
      <protection/>
    </xf>
    <xf numFmtId="0" fontId="22" fillId="0" borderId="10" xfId="56" applyFont="1" applyFill="1" applyBorder="1" applyAlignment="1" quotePrefix="1">
      <alignment horizontal="left" vertical="center" wrapText="1"/>
      <protection/>
    </xf>
    <xf numFmtId="0" fontId="22" fillId="0" borderId="14" xfId="56" applyFont="1" applyFill="1" applyBorder="1" applyAlignment="1" quotePrefix="1">
      <alignment horizontal="center" vertical="center"/>
      <protection/>
    </xf>
    <xf numFmtId="0" fontId="22" fillId="0" borderId="15" xfId="56" applyFont="1" applyFill="1" applyBorder="1" applyAlignment="1">
      <alignment horizontal="center" vertical="center"/>
      <protection/>
    </xf>
    <xf numFmtId="0" fontId="49" fillId="0" borderId="11" xfId="0" applyFont="1" applyBorder="1" applyAlignment="1">
      <alignment vertical="top" wrapText="1"/>
    </xf>
    <xf numFmtId="0" fontId="22" fillId="0" borderId="18" xfId="56" applyFont="1" applyFill="1" applyBorder="1" applyAlignment="1">
      <alignment horizontal="center" vertical="center"/>
      <protection/>
    </xf>
    <xf numFmtId="0" fontId="22" fillId="0" borderId="18" xfId="56" applyFont="1" applyFill="1" applyBorder="1" applyAlignment="1" quotePrefix="1">
      <alignment horizontal="left" vertical="center" wrapText="1"/>
      <protection/>
    </xf>
    <xf numFmtId="0" fontId="22" fillId="0" borderId="18" xfId="56" applyFont="1" applyFill="1" applyBorder="1" applyAlignment="1" quotePrefix="1">
      <alignment horizontal="center" vertical="center"/>
      <protection/>
    </xf>
    <xf numFmtId="0" fontId="21" fillId="0" borderId="10" xfId="58" applyFont="1" applyFill="1" applyBorder="1">
      <alignment/>
      <protection/>
    </xf>
    <xf numFmtId="0" fontId="21" fillId="0" borderId="14" xfId="58" applyFont="1" applyFill="1" applyBorder="1">
      <alignment/>
      <protection/>
    </xf>
    <xf numFmtId="0" fontId="22" fillId="0" borderId="11" xfId="0" applyFont="1" applyFill="1" applyBorder="1" applyAlignment="1">
      <alignment horizontal="left" vertical="center" wrapText="1"/>
    </xf>
    <xf numFmtId="4" fontId="21" fillId="0" borderId="15" xfId="0" applyNumberFormat="1" applyFont="1" applyFill="1" applyBorder="1" applyAlignment="1">
      <alignment/>
    </xf>
    <xf numFmtId="4" fontId="18" fillId="0" borderId="11" xfId="55" applyNumberFormat="1" applyFill="1" applyBorder="1">
      <alignment/>
      <protection/>
    </xf>
    <xf numFmtId="4" fontId="18" fillId="0" borderId="11" xfId="55" applyNumberFormat="1" applyFill="1" applyBorder="1" applyAlignment="1">
      <alignment horizontal="right"/>
      <protection/>
    </xf>
    <xf numFmtId="0" fontId="26" fillId="0" borderId="1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 quotePrefix="1">
      <alignment horizontal="center" vertical="center"/>
    </xf>
    <xf numFmtId="0" fontId="26" fillId="0" borderId="11" xfId="56" applyFont="1" applyFill="1" applyBorder="1" applyAlignment="1">
      <alignment horizontal="left" vertical="center" wrapText="1"/>
      <protection/>
    </xf>
    <xf numFmtId="0" fontId="26" fillId="0" borderId="11" xfId="56" applyFont="1" applyFill="1" applyBorder="1" applyAlignment="1" quotePrefix="1">
      <alignment horizontal="left" vertical="center" wrapText="1"/>
      <protection/>
    </xf>
    <xf numFmtId="4" fontId="21" fillId="0" borderId="17" xfId="0" applyNumberFormat="1" applyFont="1" applyFill="1" applyBorder="1" applyAlignment="1">
      <alignment/>
    </xf>
    <xf numFmtId="4" fontId="21" fillId="0" borderId="17" xfId="55" applyNumberFormat="1" applyFont="1" applyFill="1" applyBorder="1">
      <alignment/>
      <protection/>
    </xf>
    <xf numFmtId="0" fontId="19" fillId="0" borderId="0" xfId="55" applyFont="1" applyFill="1">
      <alignment/>
      <protection/>
    </xf>
    <xf numFmtId="4" fontId="21" fillId="0" borderId="15" xfId="55" applyNumberFormat="1" applyFont="1" applyFill="1" applyBorder="1">
      <alignment/>
      <protection/>
    </xf>
    <xf numFmtId="0" fontId="27" fillId="0" borderId="11" xfId="0" applyFont="1" applyFill="1" applyBorder="1" applyAlignment="1">
      <alignment horizontal="left" vertical="center" wrapText="1"/>
    </xf>
    <xf numFmtId="0" fontId="22" fillId="0" borderId="21" xfId="56" applyFont="1" applyFill="1" applyBorder="1" applyAlignment="1" quotePrefix="1">
      <alignment horizontal="center" vertical="center"/>
      <protection/>
    </xf>
    <xf numFmtId="0" fontId="26" fillId="0" borderId="11" xfId="55" applyFont="1" applyFill="1" applyBorder="1" applyAlignment="1">
      <alignment horizontal="left" vertical="center" wrapText="1"/>
      <protection/>
    </xf>
    <xf numFmtId="0" fontId="22" fillId="0" borderId="20" xfId="55" applyFont="1" applyFill="1" applyBorder="1" applyAlignment="1">
      <alignment horizontal="center" vertical="center"/>
      <protection/>
    </xf>
    <xf numFmtId="0" fontId="26" fillId="0" borderId="11" xfId="55" applyFont="1" applyFill="1" applyBorder="1" applyAlignment="1" quotePrefix="1">
      <alignment horizontal="left" vertical="center" wrapText="1"/>
      <protection/>
    </xf>
    <xf numFmtId="0" fontId="22" fillId="0" borderId="11" xfId="55" applyFont="1" applyFill="1" applyBorder="1" applyAlignment="1">
      <alignment vertical="center" wrapText="1"/>
      <protection/>
    </xf>
    <xf numFmtId="0" fontId="18" fillId="0" borderId="17" xfId="55" applyFill="1" applyBorder="1" applyAlignment="1">
      <alignment horizontal="center"/>
      <protection/>
    </xf>
    <xf numFmtId="0" fontId="23" fillId="0" borderId="17" xfId="55" applyFont="1" applyFill="1" applyBorder="1" applyAlignment="1" quotePrefix="1">
      <alignment horizontal="left" vertical="center" wrapText="1"/>
      <protection/>
    </xf>
    <xf numFmtId="0" fontId="24" fillId="0" borderId="22" xfId="55" applyFont="1" applyFill="1" applyBorder="1" applyAlignment="1">
      <alignment horizontal="center" vertical="center"/>
      <protection/>
    </xf>
    <xf numFmtId="0" fontId="23" fillId="0" borderId="10" xfId="55" applyFont="1" applyFill="1" applyBorder="1" applyAlignment="1">
      <alignment vertical="center" wrapText="1"/>
      <protection/>
    </xf>
    <xf numFmtId="0" fontId="23" fillId="0" borderId="14" xfId="55" applyFont="1" applyFill="1" applyBorder="1" applyAlignment="1" quotePrefix="1">
      <alignment horizontal="center" vertical="center"/>
      <protection/>
    </xf>
    <xf numFmtId="0" fontId="22" fillId="0" borderId="18" xfId="55" applyFont="1" applyFill="1" applyBorder="1" applyAlignment="1">
      <alignment vertical="center" wrapText="1"/>
      <protection/>
    </xf>
    <xf numFmtId="0" fontId="23" fillId="0" borderId="17" xfId="55" applyFont="1" applyFill="1" applyBorder="1" applyAlignment="1">
      <alignment horizontal="left" vertical="center" wrapText="1"/>
      <protection/>
    </xf>
    <xf numFmtId="0" fontId="20" fillId="0" borderId="10" xfId="58" applyFont="1" applyFill="1" applyBorder="1" applyAlignment="1">
      <alignment horizontal="center"/>
      <protection/>
    </xf>
    <xf numFmtId="0" fontId="0" fillId="0" borderId="17" xfId="0" applyFill="1" applyBorder="1" applyAlignment="1">
      <alignment/>
    </xf>
    <xf numFmtId="0" fontId="18" fillId="0" borderId="17" xfId="55" applyFill="1" applyBorder="1">
      <alignment/>
      <protection/>
    </xf>
    <xf numFmtId="0" fontId="23" fillId="0" borderId="17" xfId="55" applyFont="1" applyFill="1" applyBorder="1" applyAlignment="1">
      <alignment vertical="center" wrapText="1"/>
      <protection/>
    </xf>
    <xf numFmtId="0" fontId="24" fillId="0" borderId="17" xfId="55" applyFont="1" applyFill="1" applyBorder="1" applyAlignment="1">
      <alignment horizontal="center" vertical="center" wrapText="1"/>
      <protection/>
    </xf>
    <xf numFmtId="0" fontId="21" fillId="0" borderId="0" xfId="56" applyFont="1" applyFill="1">
      <alignment/>
      <protection/>
    </xf>
    <xf numFmtId="4" fontId="20" fillId="0" borderId="23" xfId="56" applyNumberFormat="1" applyFont="1" applyFill="1" applyBorder="1" applyAlignment="1">
      <alignment horizontal="center"/>
      <protection/>
    </xf>
    <xf numFmtId="4" fontId="20" fillId="0" borderId="15" xfId="56" applyNumberFormat="1" applyFont="1" applyFill="1" applyBorder="1" applyAlignment="1">
      <alignment horizontal="center" wrapText="1"/>
      <protection/>
    </xf>
    <xf numFmtId="4" fontId="20" fillId="0" borderId="15" xfId="56" applyNumberFormat="1" applyFont="1" applyFill="1" applyBorder="1" applyAlignment="1">
      <alignment horizontal="right" wrapText="1"/>
      <protection/>
    </xf>
    <xf numFmtId="0" fontId="20" fillId="0" borderId="15" xfId="56" applyFont="1" applyFill="1" applyBorder="1" applyAlignment="1">
      <alignment horizontal="center"/>
      <protection/>
    </xf>
    <xf numFmtId="0" fontId="20" fillId="0" borderId="21" xfId="56" applyFont="1" applyFill="1" applyBorder="1" applyAlignment="1">
      <alignment horizontal="center"/>
      <protection/>
    </xf>
    <xf numFmtId="4" fontId="20" fillId="0" borderId="24" xfId="56" applyNumberFormat="1" applyFont="1" applyFill="1" applyBorder="1" applyAlignment="1">
      <alignment horizontal="center"/>
      <protection/>
    </xf>
    <xf numFmtId="4" fontId="20" fillId="0" borderId="25" xfId="56" applyNumberFormat="1" applyFont="1" applyFill="1" applyBorder="1" applyAlignment="1">
      <alignment horizontal="center" wrapText="1"/>
      <protection/>
    </xf>
    <xf numFmtId="4" fontId="20" fillId="0" borderId="26" xfId="56" applyNumberFormat="1" applyFont="1" applyFill="1" applyBorder="1" applyAlignment="1">
      <alignment horizontal="center"/>
      <protection/>
    </xf>
    <xf numFmtId="0" fontId="20" fillId="0" borderId="25" xfId="56" applyFont="1" applyFill="1" applyBorder="1" applyAlignment="1">
      <alignment horizontal="center"/>
      <protection/>
    </xf>
    <xf numFmtId="0" fontId="20" fillId="0" borderId="27" xfId="56" applyFont="1" applyFill="1" applyBorder="1" applyAlignment="1">
      <alignment horizontal="center"/>
      <protection/>
    </xf>
    <xf numFmtId="4" fontId="20" fillId="0" borderId="28" xfId="56" applyNumberFormat="1" applyFont="1" applyFill="1" applyBorder="1" applyAlignment="1">
      <alignment horizontal="center"/>
      <protection/>
    </xf>
    <xf numFmtId="4" fontId="20" fillId="0" borderId="11" xfId="56" applyNumberFormat="1" applyFont="1" applyFill="1" applyBorder="1" applyAlignment="1">
      <alignment horizontal="center" wrapText="1"/>
      <protection/>
    </xf>
    <xf numFmtId="4" fontId="20" fillId="0" borderId="29" xfId="56" applyNumberFormat="1" applyFont="1" applyFill="1" applyBorder="1" applyAlignment="1">
      <alignment horizontal="center"/>
      <protection/>
    </xf>
    <xf numFmtId="0" fontId="20" fillId="0" borderId="11" xfId="56" applyFont="1" applyFill="1" applyBorder="1" applyAlignment="1">
      <alignment horizontal="center"/>
      <protection/>
    </xf>
    <xf numFmtId="0" fontId="20" fillId="0" borderId="20" xfId="56" applyFont="1" applyFill="1" applyBorder="1" applyAlignment="1">
      <alignment horizontal="center"/>
      <protection/>
    </xf>
    <xf numFmtId="4" fontId="20" fillId="0" borderId="30" xfId="56" applyNumberFormat="1" applyFont="1" applyFill="1" applyBorder="1" applyAlignment="1">
      <alignment horizontal="center"/>
      <protection/>
    </xf>
    <xf numFmtId="4" fontId="20" fillId="0" borderId="17" xfId="56" applyNumberFormat="1" applyFont="1" applyFill="1" applyBorder="1" applyAlignment="1">
      <alignment horizontal="center"/>
      <protection/>
    </xf>
    <xf numFmtId="4" fontId="20" fillId="0" borderId="31" xfId="56" applyNumberFormat="1" applyFont="1" applyFill="1" applyBorder="1" applyAlignment="1">
      <alignment horizontal="center"/>
      <protection/>
    </xf>
    <xf numFmtId="4" fontId="20" fillId="0" borderId="32" xfId="56" applyNumberFormat="1" applyFont="1" applyFill="1" applyBorder="1" applyAlignment="1">
      <alignment horizontal="center"/>
      <protection/>
    </xf>
    <xf numFmtId="4" fontId="20" fillId="0" borderId="33" xfId="56" applyNumberFormat="1" applyFont="1" applyFill="1" applyBorder="1" applyAlignment="1">
      <alignment horizontal="center"/>
      <protection/>
    </xf>
    <xf numFmtId="4" fontId="20" fillId="0" borderId="34" xfId="56" applyNumberFormat="1" applyFont="1" applyFill="1" applyBorder="1" applyAlignment="1">
      <alignment horizontal="center"/>
      <protection/>
    </xf>
    <xf numFmtId="0" fontId="20" fillId="0" borderId="17" xfId="56" applyFont="1" applyFill="1" applyBorder="1" applyAlignment="1">
      <alignment horizontal="center"/>
      <protection/>
    </xf>
    <xf numFmtId="0" fontId="20" fillId="0" borderId="22" xfId="56" applyFont="1" applyFill="1" applyBorder="1" applyAlignment="1">
      <alignment horizontal="center"/>
      <protection/>
    </xf>
    <xf numFmtId="0" fontId="28" fillId="0" borderId="35" xfId="0" applyFont="1" applyFill="1" applyBorder="1" applyAlignment="1">
      <alignment horizontal="center" vertical="center" shrinkToFit="1"/>
    </xf>
    <xf numFmtId="0" fontId="28" fillId="0" borderId="36" xfId="0" applyFont="1" applyFill="1" applyBorder="1" applyAlignment="1">
      <alignment horizontal="center" vertical="center" shrinkToFit="1"/>
    </xf>
    <xf numFmtId="0" fontId="28" fillId="0" borderId="37" xfId="0" applyFont="1" applyFill="1" applyBorder="1" applyAlignment="1">
      <alignment horizontal="center" vertical="center" shrinkToFit="1"/>
    </xf>
    <xf numFmtId="0" fontId="28" fillId="0" borderId="36" xfId="55" applyFont="1" applyFill="1" applyBorder="1" applyAlignment="1">
      <alignment horizontal="center" vertical="center" shrinkToFit="1"/>
      <protection/>
    </xf>
    <xf numFmtId="0" fontId="28" fillId="0" borderId="37" xfId="55" applyFont="1" applyFill="1" applyBorder="1" applyAlignment="1">
      <alignment horizontal="center" vertical="center" shrinkToFit="1"/>
      <protection/>
    </xf>
    <xf numFmtId="0" fontId="20" fillId="0" borderId="36" xfId="56" applyFont="1" applyFill="1" applyBorder="1" applyAlignment="1">
      <alignment/>
      <protection/>
    </xf>
    <xf numFmtId="0" fontId="20" fillId="0" borderId="38" xfId="56" applyFont="1" applyFill="1" applyBorder="1" applyAlignment="1">
      <alignment/>
      <protection/>
    </xf>
    <xf numFmtId="0" fontId="29" fillId="0" borderId="0" xfId="57" applyFont="1" applyFill="1" applyAlignment="1">
      <alignment/>
      <protection/>
    </xf>
    <xf numFmtId="4" fontId="21" fillId="0" borderId="0" xfId="56" applyNumberFormat="1" applyFont="1" applyFill="1" applyBorder="1">
      <alignment/>
      <protection/>
    </xf>
    <xf numFmtId="0" fontId="21" fillId="0" borderId="0" xfId="56" applyFont="1" applyFill="1" applyBorder="1">
      <alignment/>
      <protection/>
    </xf>
    <xf numFmtId="0" fontId="20" fillId="0" borderId="0" xfId="56" applyFont="1" applyFill="1" applyBorder="1">
      <alignment/>
      <protection/>
    </xf>
    <xf numFmtId="4" fontId="20" fillId="0" borderId="0" xfId="56" applyNumberFormat="1" applyFont="1" applyFill="1" applyBorder="1" applyAlignment="1">
      <alignment horizontal="center"/>
      <protection/>
    </xf>
    <xf numFmtId="0" fontId="20" fillId="0" borderId="0" xfId="56" applyFont="1" applyFill="1" applyBorder="1" applyAlignment="1">
      <alignment horizontal="center"/>
      <protection/>
    </xf>
    <xf numFmtId="0" fontId="20" fillId="0" borderId="0" xfId="56" applyFont="1" applyFill="1" applyBorder="1" applyAlignment="1">
      <alignment/>
      <protection/>
    </xf>
    <xf numFmtId="4" fontId="20" fillId="0" borderId="0" xfId="56" applyNumberFormat="1" applyFont="1" applyFill="1" applyBorder="1">
      <alignment/>
      <protection/>
    </xf>
    <xf numFmtId="0" fontId="3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5" xfId="57"/>
    <cellStyle name="Normal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1%20jun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74017\Desktop\FORM5_30.06.20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%205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frequently%20used\final07\vf3103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WUSER\Desktop\Book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WUSER\My%20Documents\Sweat%20&amp;%20Blood\Miscellaneous\Front%20Office\PREF0708_RVW_SUMMAR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653\Documents\Sweat%20&amp;%20Blood\Miscellaneous\IRDA\NL-29\Mar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3">
          <cell r="A3" t="str">
            <v>A01</v>
          </cell>
          <cell r="B3" t="str">
            <v>CENTRAL GOVERNMENT BONDS</v>
          </cell>
          <cell r="C3" t="str">
            <v>CGSB</v>
          </cell>
          <cell r="D3" t="str">
            <v>27,514,308,614.42</v>
          </cell>
          <cell r="E3">
            <v>275143.09</v>
          </cell>
          <cell r="F3">
            <v>568721746.26</v>
          </cell>
          <cell r="G3">
            <v>100000</v>
          </cell>
          <cell r="H3">
            <v>5687.2174626</v>
          </cell>
          <cell r="I3" t="str">
            <v>2.07</v>
          </cell>
          <cell r="J3" t="str">
            <v>1.35</v>
          </cell>
          <cell r="K3" t="str">
            <v>27,514,308,614.42</v>
          </cell>
          <cell r="L3">
            <v>100000</v>
          </cell>
          <cell r="M3">
            <v>275143.09</v>
          </cell>
          <cell r="N3">
            <v>568721746.26</v>
          </cell>
          <cell r="O3">
            <v>5687.2174626</v>
          </cell>
          <cell r="P3" t="str">
            <v>2.07</v>
          </cell>
          <cell r="Q3" t="str">
            <v>1.35</v>
          </cell>
          <cell r="R3" t="str">
            <v>27,866,896,828.40</v>
          </cell>
          <cell r="S3">
            <v>100000</v>
          </cell>
          <cell r="T3">
            <v>278668.97</v>
          </cell>
          <cell r="U3">
            <v>563007844.68</v>
          </cell>
          <cell r="V3">
            <v>5630.078446799999</v>
          </cell>
          <cell r="W3" t="str">
            <v>2.02</v>
          </cell>
          <cell r="X3" t="str">
            <v>1.32</v>
          </cell>
        </row>
        <row r="4">
          <cell r="A4" t="str">
            <v>A03</v>
          </cell>
          <cell r="B4" t="str">
            <v>DEPOSIT UNDER SECTION 7 OF INSURANCE ACT, 1938</v>
          </cell>
          <cell r="C4" t="str">
            <v>CDSS</v>
          </cell>
          <cell r="E4">
            <v>0</v>
          </cell>
          <cell r="G4">
            <v>100000</v>
          </cell>
          <cell r="H4">
            <v>0</v>
          </cell>
          <cell r="L4">
            <v>100000</v>
          </cell>
          <cell r="M4">
            <v>0</v>
          </cell>
          <cell r="O4">
            <v>0</v>
          </cell>
          <cell r="R4">
            <v>169226722.54</v>
          </cell>
          <cell r="S4">
            <v>100000</v>
          </cell>
          <cell r="T4">
            <v>1692.2672254</v>
          </cell>
          <cell r="U4" t="str">
            <v>191,522.79-</v>
          </cell>
          <cell r="V4">
            <v>-1.91</v>
          </cell>
          <cell r="W4" t="str">
            <v>0.11-</v>
          </cell>
          <cell r="X4" t="str">
            <v>0.07-</v>
          </cell>
        </row>
        <row r="5">
          <cell r="A5" t="str">
            <v>B01</v>
          </cell>
          <cell r="B5" t="str">
            <v>CENTRAL GOVERNMENT GUARANTEED LOANS / BONDS</v>
          </cell>
          <cell r="C5" t="str">
            <v>CGSL</v>
          </cell>
          <cell r="D5">
            <v>1591200</v>
          </cell>
          <cell r="E5">
            <v>15.912</v>
          </cell>
          <cell r="F5">
            <v>35250</v>
          </cell>
          <cell r="G5">
            <v>100000</v>
          </cell>
          <cell r="H5">
            <v>0.3525</v>
          </cell>
          <cell r="I5" t="str">
            <v>2.22</v>
          </cell>
          <cell r="J5" t="str">
            <v>1.45</v>
          </cell>
          <cell r="K5">
            <v>1591200</v>
          </cell>
          <cell r="L5">
            <v>100000</v>
          </cell>
          <cell r="M5">
            <v>15.912</v>
          </cell>
          <cell r="N5">
            <v>35250</v>
          </cell>
          <cell r="O5">
            <v>0.3525</v>
          </cell>
          <cell r="P5" t="str">
            <v>2.22</v>
          </cell>
          <cell r="Q5" t="str">
            <v>1.45</v>
          </cell>
          <cell r="R5">
            <v>1591200</v>
          </cell>
          <cell r="S5">
            <v>100000</v>
          </cell>
          <cell r="T5">
            <v>15.912</v>
          </cell>
          <cell r="U5">
            <v>35250</v>
          </cell>
          <cell r="V5">
            <v>0.3525</v>
          </cell>
          <cell r="W5" t="str">
            <v>2.22</v>
          </cell>
          <cell r="X5" t="str">
            <v>1.45</v>
          </cell>
        </row>
        <row r="6">
          <cell r="A6" t="str">
            <v>B02</v>
          </cell>
          <cell r="B6" t="str">
            <v>STATE GOVERNMENT BONDS</v>
          </cell>
          <cell r="C6" t="str">
            <v>SGGB</v>
          </cell>
          <cell r="D6" t="str">
            <v>16,576,195,784.25</v>
          </cell>
          <cell r="E6">
            <v>165761.96</v>
          </cell>
          <cell r="F6">
            <v>360983012.41</v>
          </cell>
          <cell r="G6">
            <v>100000</v>
          </cell>
          <cell r="H6">
            <v>3609.8301241000004</v>
          </cell>
          <cell r="I6" t="str">
            <v>2.18</v>
          </cell>
          <cell r="J6" t="str">
            <v>1.43</v>
          </cell>
          <cell r="K6" t="str">
            <v>16,576,195,784.25</v>
          </cell>
          <cell r="L6">
            <v>100000</v>
          </cell>
          <cell r="M6">
            <v>165761.96</v>
          </cell>
          <cell r="N6">
            <v>360983012.41</v>
          </cell>
          <cell r="O6">
            <v>3609.8301241000004</v>
          </cell>
          <cell r="P6" t="str">
            <v>2.18</v>
          </cell>
          <cell r="Q6" t="str">
            <v>1.43</v>
          </cell>
          <cell r="R6" t="str">
            <v>16,577,549,639.98</v>
          </cell>
          <cell r="S6">
            <v>100000</v>
          </cell>
          <cell r="T6">
            <v>165775.5</v>
          </cell>
          <cell r="U6">
            <v>359030205.52</v>
          </cell>
          <cell r="V6">
            <v>3590.3020552</v>
          </cell>
          <cell r="W6" t="str">
            <v>2.17</v>
          </cell>
          <cell r="X6" t="str">
            <v>1.42</v>
          </cell>
        </row>
        <row r="7">
          <cell r="A7" t="str">
            <v>B04</v>
          </cell>
          <cell r="B7" t="str">
            <v>OTHER APPROVED SECURITIES (EXCLUDING INFRASTRUCTURE INVESTMENTS)</v>
          </cell>
          <cell r="C7" t="str">
            <v>SGOA</v>
          </cell>
          <cell r="D7">
            <v>642950000</v>
          </cell>
          <cell r="E7">
            <v>6429.5</v>
          </cell>
          <cell r="F7">
            <v>12731250</v>
          </cell>
          <cell r="G7">
            <v>100000</v>
          </cell>
          <cell r="H7">
            <v>127.3125</v>
          </cell>
          <cell r="I7" t="str">
            <v>1.98</v>
          </cell>
          <cell r="J7" t="str">
            <v>1.29</v>
          </cell>
          <cell r="K7">
            <v>642950000</v>
          </cell>
          <cell r="L7">
            <v>100000</v>
          </cell>
          <cell r="M7">
            <v>6429.5</v>
          </cell>
          <cell r="N7">
            <v>12731250</v>
          </cell>
          <cell r="O7">
            <v>127.3125</v>
          </cell>
          <cell r="P7" t="str">
            <v>1.98</v>
          </cell>
          <cell r="Q7" t="str">
            <v>1.29</v>
          </cell>
          <cell r="R7">
            <v>642950000</v>
          </cell>
          <cell r="S7">
            <v>100000</v>
          </cell>
          <cell r="T7">
            <v>6429.5</v>
          </cell>
          <cell r="U7">
            <v>12731250</v>
          </cell>
          <cell r="V7">
            <v>127.3125</v>
          </cell>
          <cell r="W7" t="str">
            <v>1.98</v>
          </cell>
          <cell r="X7" t="str">
            <v>1.29</v>
          </cell>
        </row>
        <row r="8">
          <cell r="A8" t="str">
            <v>B05</v>
          </cell>
          <cell r="B8" t="str">
            <v>GUARANTEED EQUITY</v>
          </cell>
          <cell r="C8" t="str">
            <v>SGGE</v>
          </cell>
          <cell r="D8">
            <v>16360002</v>
          </cell>
          <cell r="E8">
            <v>163.60002</v>
          </cell>
          <cell r="F8">
            <v>3597400</v>
          </cell>
          <cell r="G8">
            <v>100000</v>
          </cell>
          <cell r="H8">
            <v>35.974</v>
          </cell>
          <cell r="I8" t="str">
            <v>21.99</v>
          </cell>
          <cell r="J8" t="str">
            <v>21.99</v>
          </cell>
          <cell r="K8">
            <v>16360002</v>
          </cell>
          <cell r="L8">
            <v>100000</v>
          </cell>
          <cell r="M8">
            <v>163.60002</v>
          </cell>
          <cell r="N8">
            <v>3597400</v>
          </cell>
          <cell r="O8">
            <v>35.974</v>
          </cell>
          <cell r="P8" t="str">
            <v>21.99</v>
          </cell>
          <cell r="Q8" t="str">
            <v>21.99</v>
          </cell>
          <cell r="R8">
            <v>16360002</v>
          </cell>
          <cell r="S8">
            <v>100000</v>
          </cell>
          <cell r="T8">
            <v>163.60002</v>
          </cell>
          <cell r="U8" t="str">
            <v>819,800.00-</v>
          </cell>
          <cell r="V8">
            <v>-8.19</v>
          </cell>
          <cell r="W8" t="str">
            <v>5.01-</v>
          </cell>
          <cell r="X8" t="str">
            <v>5.01-</v>
          </cell>
        </row>
        <row r="9">
          <cell r="A9" t="str">
            <v>C01</v>
          </cell>
          <cell r="B9" t="str">
            <v>LOANS TO STATE GOVERNMENT FOR HOUSING</v>
          </cell>
          <cell r="C9" t="str">
            <v>HLSH</v>
          </cell>
          <cell r="D9">
            <v>401903752</v>
          </cell>
          <cell r="E9">
            <v>4019.03752</v>
          </cell>
          <cell r="F9">
            <v>10811806.3</v>
          </cell>
          <cell r="G9">
            <v>100000</v>
          </cell>
          <cell r="H9">
            <v>108.118063</v>
          </cell>
          <cell r="I9" t="str">
            <v>2.69</v>
          </cell>
          <cell r="J9" t="str">
            <v>1.76</v>
          </cell>
          <cell r="K9">
            <v>401903752</v>
          </cell>
          <cell r="L9">
            <v>100000</v>
          </cell>
          <cell r="M9">
            <v>4019.03752</v>
          </cell>
          <cell r="N9">
            <v>10811806.3</v>
          </cell>
          <cell r="O9">
            <v>108.118063</v>
          </cell>
          <cell r="P9" t="str">
            <v>2.69</v>
          </cell>
          <cell r="Q9" t="str">
            <v>1.76</v>
          </cell>
          <cell r="R9">
            <v>463919752</v>
          </cell>
          <cell r="S9">
            <v>100000</v>
          </cell>
          <cell r="T9">
            <v>4639.19752</v>
          </cell>
          <cell r="U9">
            <v>12556053.1</v>
          </cell>
          <cell r="V9">
            <v>125.560531</v>
          </cell>
          <cell r="W9" t="str">
            <v>2.71</v>
          </cell>
          <cell r="X9" t="str">
            <v>1.77</v>
          </cell>
        </row>
        <row r="10">
          <cell r="A10" t="str">
            <v>C02</v>
          </cell>
          <cell r="B10" t="str">
            <v>LOANS TO STATE GOVERNMENT FOR FIRE FIGHTING EQUIPMENTS</v>
          </cell>
          <cell r="C10" t="str">
            <v>HLSF</v>
          </cell>
          <cell r="D10">
            <v>5993337</v>
          </cell>
          <cell r="E10">
            <v>59.93337</v>
          </cell>
          <cell r="F10">
            <v>148558.5</v>
          </cell>
          <cell r="G10">
            <v>100000</v>
          </cell>
          <cell r="H10">
            <v>1.485585</v>
          </cell>
          <cell r="I10" t="str">
            <v>2.48</v>
          </cell>
          <cell r="J10" t="str">
            <v>1.62</v>
          </cell>
          <cell r="K10">
            <v>5993337</v>
          </cell>
          <cell r="L10">
            <v>100000</v>
          </cell>
          <cell r="M10">
            <v>59.93337</v>
          </cell>
          <cell r="N10">
            <v>148558.5</v>
          </cell>
          <cell r="O10">
            <v>1.485585</v>
          </cell>
          <cell r="P10" t="str">
            <v>2.48</v>
          </cell>
          <cell r="Q10" t="str">
            <v>1.62</v>
          </cell>
          <cell r="R10">
            <v>10986670</v>
          </cell>
          <cell r="S10">
            <v>100000</v>
          </cell>
          <cell r="T10">
            <v>109.8667</v>
          </cell>
          <cell r="U10">
            <v>297116.81</v>
          </cell>
          <cell r="V10">
            <v>2.9711681</v>
          </cell>
          <cell r="W10" t="str">
            <v>2.70</v>
          </cell>
          <cell r="X10" t="str">
            <v>1.77</v>
          </cell>
        </row>
        <row r="11">
          <cell r="A11" t="str">
            <v>C06</v>
          </cell>
          <cell r="B11" t="str">
            <v>DEBENTURES / BONDS / CPS / LOANS - (PROMOTER GROUP)</v>
          </cell>
          <cell r="C11" t="str">
            <v>HDPG</v>
          </cell>
          <cell r="E11">
            <v>0</v>
          </cell>
          <cell r="G11">
            <v>100000</v>
          </cell>
          <cell r="H11">
            <v>0</v>
          </cell>
          <cell r="L11">
            <v>100000</v>
          </cell>
          <cell r="M11">
            <v>0</v>
          </cell>
          <cell r="O11">
            <v>0</v>
          </cell>
          <cell r="R11">
            <v>50000000</v>
          </cell>
          <cell r="S11">
            <v>100000</v>
          </cell>
          <cell r="T11">
            <v>500</v>
          </cell>
          <cell r="U11">
            <v>1178013.7</v>
          </cell>
          <cell r="V11">
            <v>11.780137</v>
          </cell>
          <cell r="W11" t="str">
            <v>2.36</v>
          </cell>
          <cell r="X11" t="str">
            <v>1.54</v>
          </cell>
        </row>
        <row r="12">
          <cell r="A12" t="str">
            <v>C07</v>
          </cell>
          <cell r="B12" t="str">
            <v>BONDS / DEBENTURES ISSUED BY HUDCO</v>
          </cell>
          <cell r="C12" t="str">
            <v>HTHD</v>
          </cell>
          <cell r="D12">
            <v>100000000</v>
          </cell>
          <cell r="E12">
            <v>1000</v>
          </cell>
          <cell r="F12">
            <v>2312295.08</v>
          </cell>
          <cell r="G12">
            <v>100000</v>
          </cell>
          <cell r="H12">
            <v>23.1229508</v>
          </cell>
          <cell r="I12" t="str">
            <v>2.31</v>
          </cell>
          <cell r="J12" t="str">
            <v>1.51</v>
          </cell>
          <cell r="K12">
            <v>100000000</v>
          </cell>
          <cell r="L12">
            <v>100000</v>
          </cell>
          <cell r="M12">
            <v>1000</v>
          </cell>
          <cell r="N12">
            <v>2312295.08</v>
          </cell>
          <cell r="O12">
            <v>23.1229508</v>
          </cell>
          <cell r="P12" t="str">
            <v>2.31</v>
          </cell>
          <cell r="Q12" t="str">
            <v>1.51</v>
          </cell>
          <cell r="R12">
            <v>100000000</v>
          </cell>
          <cell r="S12">
            <v>100000</v>
          </cell>
          <cell r="T12">
            <v>1000</v>
          </cell>
          <cell r="U12">
            <v>2318630.14</v>
          </cell>
          <cell r="V12">
            <v>23.1863014</v>
          </cell>
          <cell r="W12" t="str">
            <v>2.32</v>
          </cell>
          <cell r="X12" t="str">
            <v>1.52</v>
          </cell>
        </row>
        <row r="13">
          <cell r="A13" t="str">
            <v>C08</v>
          </cell>
          <cell r="B13" t="str">
            <v>BONDS / DEBENTURES ISSUED BY NHB / INSTITUTIONS ACCREDITED BY NHB</v>
          </cell>
          <cell r="C13" t="str">
            <v>HTDN</v>
          </cell>
          <cell r="D13" t="str">
            <v>10,791,254,435.79</v>
          </cell>
          <cell r="E13">
            <v>107912.54</v>
          </cell>
          <cell r="F13">
            <v>248136413.44</v>
          </cell>
          <cell r="G13">
            <v>100000</v>
          </cell>
          <cell r="H13">
            <v>2481.3641344</v>
          </cell>
          <cell r="I13" t="str">
            <v>2.30</v>
          </cell>
          <cell r="J13" t="str">
            <v>1.50</v>
          </cell>
          <cell r="K13" t="str">
            <v>10,791,254,435.79</v>
          </cell>
          <cell r="L13">
            <v>100000</v>
          </cell>
          <cell r="M13">
            <v>107912.54</v>
          </cell>
          <cell r="N13">
            <v>248136413.44</v>
          </cell>
          <cell r="O13">
            <v>2481.3641344</v>
          </cell>
          <cell r="P13" t="str">
            <v>2.30</v>
          </cell>
          <cell r="Q13" t="str">
            <v>1.50</v>
          </cell>
          <cell r="R13" t="str">
            <v>9,920,497,587.35</v>
          </cell>
          <cell r="S13">
            <v>100000</v>
          </cell>
          <cell r="T13">
            <v>99204.98</v>
          </cell>
          <cell r="U13">
            <v>231174707.77</v>
          </cell>
          <cell r="V13">
            <v>2311.7470777000003</v>
          </cell>
          <cell r="W13" t="str">
            <v>2.33</v>
          </cell>
          <cell r="X13" t="str">
            <v>1.52</v>
          </cell>
        </row>
        <row r="14">
          <cell r="A14" t="str">
            <v>D01</v>
          </cell>
          <cell r="B14" t="str">
            <v>INFRASTRUCTURE - OTHER APPROVED SECURITIES</v>
          </cell>
          <cell r="C14" t="str">
            <v>ISAS</v>
          </cell>
          <cell r="D14">
            <v>100000000</v>
          </cell>
          <cell r="E14">
            <v>1000</v>
          </cell>
          <cell r="F14">
            <v>2158142.07</v>
          </cell>
          <cell r="G14">
            <v>100000</v>
          </cell>
          <cell r="H14">
            <v>21.5814207</v>
          </cell>
          <cell r="I14" t="str">
            <v>2.16</v>
          </cell>
          <cell r="J14" t="str">
            <v>1.41</v>
          </cell>
          <cell r="K14">
            <v>100000000</v>
          </cell>
          <cell r="L14">
            <v>100000</v>
          </cell>
          <cell r="M14">
            <v>1000</v>
          </cell>
          <cell r="N14">
            <v>2158142.07</v>
          </cell>
          <cell r="O14">
            <v>21.5814207</v>
          </cell>
          <cell r="P14" t="str">
            <v>2.16</v>
          </cell>
          <cell r="Q14" t="str">
            <v>1.41</v>
          </cell>
          <cell r="R14">
            <v>100000000</v>
          </cell>
          <cell r="S14">
            <v>100000</v>
          </cell>
          <cell r="T14">
            <v>1000</v>
          </cell>
          <cell r="U14">
            <v>2164054.79</v>
          </cell>
          <cell r="V14">
            <v>21.6405479</v>
          </cell>
          <cell r="W14" t="str">
            <v>2.16</v>
          </cell>
          <cell r="X14" t="str">
            <v>1.41</v>
          </cell>
        </row>
        <row r="15">
          <cell r="A15" t="str">
            <v>D02</v>
          </cell>
          <cell r="B15" t="str">
            <v>INFRASTRUCTURE - PSU - EQUITY SHARES - QUOTED</v>
          </cell>
          <cell r="C15" t="str">
            <v>ITPE</v>
          </cell>
          <cell r="D15" t="str">
            <v>1,907,006,883.40</v>
          </cell>
          <cell r="E15">
            <v>19070.07</v>
          </cell>
          <cell r="F15">
            <v>80535188.67</v>
          </cell>
          <cell r="G15">
            <v>100000</v>
          </cell>
          <cell r="H15">
            <v>805.3518867</v>
          </cell>
          <cell r="I15" t="str">
            <v>4.22</v>
          </cell>
          <cell r="J15" t="str">
            <v>4.22</v>
          </cell>
          <cell r="K15" t="str">
            <v>1,907,006,883.40</v>
          </cell>
          <cell r="L15">
            <v>100000</v>
          </cell>
          <cell r="M15">
            <v>19070.07</v>
          </cell>
          <cell r="N15">
            <v>80535188.67</v>
          </cell>
          <cell r="O15">
            <v>805.3518867</v>
          </cell>
          <cell r="P15" t="str">
            <v>4.22</v>
          </cell>
          <cell r="Q15" t="str">
            <v>4.22</v>
          </cell>
          <cell r="R15" t="str">
            <v>1,657,296,495.04</v>
          </cell>
          <cell r="S15">
            <v>100000</v>
          </cell>
          <cell r="T15">
            <v>16572.96</v>
          </cell>
          <cell r="V15">
            <v>0</v>
          </cell>
        </row>
        <row r="16">
          <cell r="A16" t="str">
            <v>D03</v>
          </cell>
          <cell r="B16" t="str">
            <v>INFRASTRUCTURE - CORPORATE SECURITIES - EQUITY SHARES-QUOTED</v>
          </cell>
          <cell r="C16" t="str">
            <v>ITCE</v>
          </cell>
          <cell r="D16" t="str">
            <v>2,053,104,914.73</v>
          </cell>
          <cell r="E16">
            <v>20531.05</v>
          </cell>
          <cell r="F16">
            <v>68185768.21</v>
          </cell>
          <cell r="G16">
            <v>100000</v>
          </cell>
          <cell r="H16">
            <v>681.8576820999999</v>
          </cell>
          <cell r="I16" t="str">
            <v>3.32</v>
          </cell>
          <cell r="J16" t="str">
            <v>3.32</v>
          </cell>
          <cell r="K16" t="str">
            <v>2,053,104,914.73</v>
          </cell>
          <cell r="L16">
            <v>100000</v>
          </cell>
          <cell r="M16">
            <v>20531.05</v>
          </cell>
          <cell r="N16">
            <v>68185768.21</v>
          </cell>
          <cell r="O16">
            <v>681.8576820999999</v>
          </cell>
          <cell r="P16" t="str">
            <v>3.32</v>
          </cell>
          <cell r="Q16" t="str">
            <v>3.32</v>
          </cell>
          <cell r="R16" t="str">
            <v>2,045,272,447.56</v>
          </cell>
          <cell r="S16">
            <v>100000</v>
          </cell>
          <cell r="T16">
            <v>20452.72</v>
          </cell>
          <cell r="U16">
            <v>45660286.61</v>
          </cell>
          <cell r="V16">
            <v>456.60286609999997</v>
          </cell>
          <cell r="W16" t="str">
            <v>2.23</v>
          </cell>
          <cell r="X16" t="str">
            <v>2.23</v>
          </cell>
        </row>
        <row r="17">
          <cell r="A17" t="str">
            <v>D07</v>
          </cell>
          <cell r="B17" t="str">
            <v>INFRASTRUCTURE - INFRASTRUCTURE DEVELOPMENT FUND (IDF)</v>
          </cell>
          <cell r="C17" t="str">
            <v>IDDF</v>
          </cell>
          <cell r="D17">
            <v>100000000</v>
          </cell>
          <cell r="E17">
            <v>1000</v>
          </cell>
          <cell r="F17">
            <v>2439848.79</v>
          </cell>
          <cell r="G17">
            <v>100000</v>
          </cell>
          <cell r="H17">
            <v>24.3984879</v>
          </cell>
          <cell r="I17" t="str">
            <v>2.44</v>
          </cell>
          <cell r="J17" t="str">
            <v>1.60</v>
          </cell>
          <cell r="K17">
            <v>100000000</v>
          </cell>
          <cell r="L17">
            <v>100000</v>
          </cell>
          <cell r="M17">
            <v>1000</v>
          </cell>
          <cell r="N17">
            <v>2439848.79</v>
          </cell>
          <cell r="O17">
            <v>24.3984879</v>
          </cell>
          <cell r="P17" t="str">
            <v>2.44</v>
          </cell>
          <cell r="Q17" t="str">
            <v>1.60</v>
          </cell>
          <cell r="R17">
            <v>100000000</v>
          </cell>
          <cell r="S17">
            <v>100000</v>
          </cell>
          <cell r="T17">
            <v>1000</v>
          </cell>
          <cell r="U17">
            <v>2416831.35</v>
          </cell>
          <cell r="V17">
            <v>24.1683135</v>
          </cell>
          <cell r="W17" t="str">
            <v>2.42</v>
          </cell>
          <cell r="X17" t="str">
            <v>1.58</v>
          </cell>
        </row>
        <row r="18">
          <cell r="A18" t="str">
            <v>D08</v>
          </cell>
          <cell r="B18" t="str">
            <v>INFRASTRUCTURE - PSU - DEBENTURES / BONDS</v>
          </cell>
          <cell r="C18" t="str">
            <v>IPTD</v>
          </cell>
          <cell r="D18" t="str">
            <v>6,969,686,890.18</v>
          </cell>
          <cell r="E18">
            <v>69696.87</v>
          </cell>
          <cell r="F18">
            <v>161781811.5</v>
          </cell>
          <cell r="G18">
            <v>100000</v>
          </cell>
          <cell r="H18">
            <v>1617.818115</v>
          </cell>
          <cell r="I18" t="str">
            <v>2.32</v>
          </cell>
          <cell r="J18" t="str">
            <v>1.52</v>
          </cell>
          <cell r="K18" t="str">
            <v>6,969,686,890.18</v>
          </cell>
          <cell r="L18">
            <v>100000</v>
          </cell>
          <cell r="M18">
            <v>69696.87</v>
          </cell>
          <cell r="N18">
            <v>161781811.5</v>
          </cell>
          <cell r="O18">
            <v>1617.818115</v>
          </cell>
          <cell r="P18" t="str">
            <v>2.32</v>
          </cell>
          <cell r="Q18" t="str">
            <v>1.52</v>
          </cell>
          <cell r="R18" t="str">
            <v>8,031,891,656.21</v>
          </cell>
          <cell r="S18">
            <v>100000</v>
          </cell>
          <cell r="T18">
            <v>80318.92</v>
          </cell>
          <cell r="U18">
            <v>179564587.01</v>
          </cell>
          <cell r="V18">
            <v>1795.6458701</v>
          </cell>
          <cell r="W18" t="str">
            <v>2.24</v>
          </cell>
          <cell r="X18" t="str">
            <v>1.34</v>
          </cell>
        </row>
        <row r="19">
          <cell r="A19" t="str">
            <v>D10</v>
          </cell>
          <cell r="B19" t="str">
            <v>INFRASTRUCTURE - OTHER CORPORATE SECURITIES - DEBENTURES/ BONDS</v>
          </cell>
          <cell r="C19" t="str">
            <v>ICTD</v>
          </cell>
          <cell r="D19" t="str">
            <v>6,897,314,161.21</v>
          </cell>
          <cell r="E19">
            <v>68973.14</v>
          </cell>
          <cell r="F19">
            <v>159014937.43</v>
          </cell>
          <cell r="G19">
            <v>100000</v>
          </cell>
          <cell r="H19">
            <v>1590.1493743</v>
          </cell>
          <cell r="I19" t="str">
            <v>2.31</v>
          </cell>
          <cell r="J19" t="str">
            <v>1.51</v>
          </cell>
          <cell r="K19" t="str">
            <v>6,897,314,161.21</v>
          </cell>
          <cell r="L19">
            <v>100000</v>
          </cell>
          <cell r="M19">
            <v>68973.14</v>
          </cell>
          <cell r="N19">
            <v>159014937.43</v>
          </cell>
          <cell r="O19">
            <v>1590.1493743</v>
          </cell>
          <cell r="P19" t="str">
            <v>2.31</v>
          </cell>
          <cell r="Q19" t="str">
            <v>1.51</v>
          </cell>
          <cell r="R19" t="str">
            <v>6,430,263,485.21</v>
          </cell>
          <cell r="S19">
            <v>100000</v>
          </cell>
          <cell r="T19">
            <v>64302.63</v>
          </cell>
          <cell r="U19">
            <v>150292624.35</v>
          </cell>
          <cell r="V19">
            <v>1502.9262434999998</v>
          </cell>
          <cell r="W19" t="str">
            <v>2.34</v>
          </cell>
          <cell r="X19" t="str">
            <v>1.52</v>
          </cell>
        </row>
        <row r="20">
          <cell r="A20" t="str">
            <v>D13</v>
          </cell>
          <cell r="B20" t="str">
            <v>INFRASTRUCTURE  - PSU - DEBENTURES / BONDS</v>
          </cell>
          <cell r="C20" t="str">
            <v>IPFD</v>
          </cell>
          <cell r="D20">
            <v>550703985.64</v>
          </cell>
          <cell r="E20">
            <v>5507.0398564</v>
          </cell>
          <cell r="F20">
            <v>9377809.85</v>
          </cell>
          <cell r="G20">
            <v>100000</v>
          </cell>
          <cell r="H20">
            <v>93.7780985</v>
          </cell>
          <cell r="I20" t="str">
            <v>1.70</v>
          </cell>
          <cell r="J20" t="str">
            <v>1.70</v>
          </cell>
          <cell r="K20">
            <v>550703985.64</v>
          </cell>
          <cell r="L20">
            <v>100000</v>
          </cell>
          <cell r="M20">
            <v>5507.0398564</v>
          </cell>
          <cell r="N20">
            <v>9377809.85</v>
          </cell>
          <cell r="O20">
            <v>93.7780985</v>
          </cell>
          <cell r="P20" t="str">
            <v>1.70</v>
          </cell>
          <cell r="Q20" t="str">
            <v>1.70</v>
          </cell>
          <cell r="R20">
            <v>550883288.88</v>
          </cell>
          <cell r="S20">
            <v>100000</v>
          </cell>
          <cell r="T20">
            <v>5508.8328888</v>
          </cell>
          <cell r="U20">
            <v>9387836.95</v>
          </cell>
          <cell r="V20">
            <v>93.87836949999999</v>
          </cell>
          <cell r="W20" t="str">
            <v>1.70</v>
          </cell>
          <cell r="X20" t="str">
            <v>1.70</v>
          </cell>
        </row>
        <row r="21">
          <cell r="A21" t="str">
            <v>D15</v>
          </cell>
          <cell r="B21" t="str">
            <v>INFRASTRUCTURE - EQUITY (INCLUDING UNLISTED)</v>
          </cell>
          <cell r="C21" t="str">
            <v>IOEQ</v>
          </cell>
          <cell r="D21">
            <v>285079763.54</v>
          </cell>
          <cell r="E21">
            <v>2850.7976354</v>
          </cell>
          <cell r="G21">
            <v>100000</v>
          </cell>
          <cell r="H21">
            <v>0</v>
          </cell>
          <cell r="K21">
            <v>285079763.54</v>
          </cell>
          <cell r="L21">
            <v>100000</v>
          </cell>
          <cell r="M21">
            <v>2850.7976354</v>
          </cell>
          <cell r="O21">
            <v>0</v>
          </cell>
          <cell r="R21">
            <v>219437842.36</v>
          </cell>
          <cell r="S21">
            <v>100000</v>
          </cell>
          <cell r="T21">
            <v>2194.3784236</v>
          </cell>
          <cell r="V21">
            <v>0</v>
          </cell>
        </row>
        <row r="22">
          <cell r="A22" t="str">
            <v>D16</v>
          </cell>
          <cell r="B22" t="str">
            <v>INFRASTRUCTURE - DEBENTURES / BONDS / CPS / LOANS</v>
          </cell>
          <cell r="C22" t="str">
            <v>IODS</v>
          </cell>
          <cell r="D22">
            <v>300319571.09</v>
          </cell>
          <cell r="E22">
            <v>3003.1957108999995</v>
          </cell>
          <cell r="F22">
            <v>7374215.61</v>
          </cell>
          <cell r="G22">
            <v>100000</v>
          </cell>
          <cell r="H22">
            <v>73.7421561</v>
          </cell>
          <cell r="I22" t="str">
            <v>2.46</v>
          </cell>
          <cell r="J22" t="str">
            <v>2.46</v>
          </cell>
          <cell r="K22">
            <v>300319571.09</v>
          </cell>
          <cell r="L22">
            <v>100000</v>
          </cell>
          <cell r="M22">
            <v>3003.1957108999995</v>
          </cell>
          <cell r="N22">
            <v>7374215.61</v>
          </cell>
          <cell r="O22">
            <v>73.7421561</v>
          </cell>
          <cell r="P22" t="str">
            <v>2.46</v>
          </cell>
          <cell r="Q22" t="str">
            <v>2.46</v>
          </cell>
          <cell r="R22">
            <v>300641185.93</v>
          </cell>
          <cell r="S22">
            <v>100000</v>
          </cell>
          <cell r="T22">
            <v>3006.4118593000003</v>
          </cell>
          <cell r="U22">
            <v>7379426.7</v>
          </cell>
          <cell r="V22">
            <v>73.794267</v>
          </cell>
          <cell r="W22" t="str">
            <v>2.45</v>
          </cell>
          <cell r="X22" t="str">
            <v>2.45</v>
          </cell>
        </row>
        <row r="23">
          <cell r="A23" t="str">
            <v>E01</v>
          </cell>
          <cell r="B23" t="str">
            <v>PSU - EQUITY SHARES - QUOTED</v>
          </cell>
          <cell r="C23" t="str">
            <v>EAEQ</v>
          </cell>
          <cell r="D23" t="str">
            <v>6,374,924,923.79</v>
          </cell>
          <cell r="E23">
            <v>63749.25</v>
          </cell>
          <cell r="F23">
            <v>115109018.51</v>
          </cell>
          <cell r="G23">
            <v>100000</v>
          </cell>
          <cell r="H23">
            <v>1151.0901851</v>
          </cell>
          <cell r="I23" t="str">
            <v>1.81</v>
          </cell>
          <cell r="J23" t="str">
            <v>1.81</v>
          </cell>
          <cell r="K23" t="str">
            <v>6,374,924,923.79</v>
          </cell>
          <cell r="L23">
            <v>100000</v>
          </cell>
          <cell r="M23">
            <v>63749.25</v>
          </cell>
          <cell r="N23">
            <v>115109018.51</v>
          </cell>
          <cell r="O23">
            <v>1151.0901851</v>
          </cell>
          <cell r="P23" t="str">
            <v>1.81</v>
          </cell>
          <cell r="Q23" t="str">
            <v>1.81</v>
          </cell>
          <cell r="R23" t="str">
            <v>6,457,683,051.89</v>
          </cell>
          <cell r="S23">
            <v>100000</v>
          </cell>
          <cell r="T23">
            <v>64576.83</v>
          </cell>
          <cell r="U23">
            <v>246712202.86</v>
          </cell>
          <cell r="V23">
            <v>2467.1220286000002</v>
          </cell>
          <cell r="W23" t="str">
            <v>3.82</v>
          </cell>
          <cell r="X23" t="str">
            <v>3.82</v>
          </cell>
        </row>
        <row r="24">
          <cell r="A24" t="str">
            <v>E02</v>
          </cell>
          <cell r="B24" t="str">
            <v>CORPORATE SECURITIES - EQUITY SHARES (ORDINARY)- QUOTED</v>
          </cell>
          <cell r="C24" t="str">
            <v>EACE</v>
          </cell>
          <cell r="D24" t="str">
            <v>10,581,380,555.50</v>
          </cell>
          <cell r="E24">
            <v>105813.81</v>
          </cell>
          <cell r="F24" t="str">
            <v>1,582,096,367.04</v>
          </cell>
          <cell r="G24">
            <v>100000</v>
          </cell>
          <cell r="H24">
            <v>15820.96</v>
          </cell>
          <cell r="I24" t="str">
            <v>14.95</v>
          </cell>
          <cell r="J24" t="str">
            <v>14.95</v>
          </cell>
          <cell r="K24" t="str">
            <v>10,581,380,555.50</v>
          </cell>
          <cell r="L24">
            <v>100000</v>
          </cell>
          <cell r="M24">
            <v>105813.81</v>
          </cell>
          <cell r="N24" t="str">
            <v>1,582,096,367.04</v>
          </cell>
          <cell r="O24">
            <v>15820.96</v>
          </cell>
          <cell r="P24" t="str">
            <v>14.95</v>
          </cell>
          <cell r="Q24" t="str">
            <v>14.95</v>
          </cell>
          <cell r="R24" t="str">
            <v>9,826,830,916.00</v>
          </cell>
          <cell r="S24">
            <v>100000</v>
          </cell>
          <cell r="T24">
            <v>98268.31</v>
          </cell>
          <cell r="U24">
            <v>995102105.21</v>
          </cell>
          <cell r="V24">
            <v>9951.0210521</v>
          </cell>
          <cell r="W24" t="str">
            <v>10.13</v>
          </cell>
          <cell r="X24" t="str">
            <v>10.13</v>
          </cell>
        </row>
        <row r="25">
          <cell r="A25" t="str">
            <v>E03</v>
          </cell>
          <cell r="B25" t="str">
            <v>EQUITY SHARES - COMPANIES INCORPORATED OUTSIDE INDIA (INVESTED PRIOR TO IRDA REGULATIONS)</v>
          </cell>
          <cell r="C25" t="str">
            <v>EFES</v>
          </cell>
          <cell r="D25">
            <v>133124498.84</v>
          </cell>
          <cell r="E25">
            <v>1331.2449884</v>
          </cell>
          <cell r="F25">
            <v>632503.8</v>
          </cell>
          <cell r="G25">
            <v>100000</v>
          </cell>
          <cell r="H25">
            <v>6.325038</v>
          </cell>
          <cell r="I25" t="str">
            <v>0.48</v>
          </cell>
          <cell r="J25" t="str">
            <v>0.48</v>
          </cell>
          <cell r="K25">
            <v>133124498.84</v>
          </cell>
          <cell r="L25">
            <v>100000</v>
          </cell>
          <cell r="M25">
            <v>1331.2449884</v>
          </cell>
          <cell r="N25">
            <v>632503.8</v>
          </cell>
          <cell r="O25">
            <v>6.325038</v>
          </cell>
          <cell r="P25" t="str">
            <v>0.48</v>
          </cell>
          <cell r="Q25" t="str">
            <v>0.48</v>
          </cell>
          <cell r="R25">
            <v>133124498.84</v>
          </cell>
          <cell r="S25">
            <v>100000</v>
          </cell>
          <cell r="T25">
            <v>1331.2449884</v>
          </cell>
          <cell r="U25">
            <v>1300222.32</v>
          </cell>
          <cell r="V25">
            <v>13.002223200000001</v>
          </cell>
          <cell r="W25" t="str">
            <v>0.98</v>
          </cell>
          <cell r="X25" t="str">
            <v>0.98</v>
          </cell>
        </row>
        <row r="26">
          <cell r="A26" t="str">
            <v>E04</v>
          </cell>
          <cell r="B26" t="str">
            <v>EQUITY SHARES (INCL. EQUITY RELATED INSTRUMENTS) - PROMOTER GROUP</v>
          </cell>
          <cell r="C26" t="str">
            <v>EEPG</v>
          </cell>
          <cell r="D26">
            <v>629377164.37</v>
          </cell>
          <cell r="E26">
            <v>6293.7716437</v>
          </cell>
          <cell r="G26">
            <v>100000</v>
          </cell>
          <cell r="H26">
            <v>0</v>
          </cell>
          <cell r="K26">
            <v>629377164.37</v>
          </cell>
          <cell r="L26">
            <v>100000</v>
          </cell>
          <cell r="M26">
            <v>6293.7716437</v>
          </cell>
          <cell r="O26">
            <v>0</v>
          </cell>
          <cell r="R26">
            <v>582561860.8</v>
          </cell>
          <cell r="S26">
            <v>100000</v>
          </cell>
          <cell r="T26">
            <v>5825.618608</v>
          </cell>
          <cell r="V26">
            <v>0</v>
          </cell>
        </row>
        <row r="27">
          <cell r="A27" t="str">
            <v>E05</v>
          </cell>
          <cell r="B27" t="str">
            <v>CORPORATE SECURITIES - BONDS - (TAXABLE)</v>
          </cell>
          <cell r="C27" t="str">
            <v>EPBT</v>
          </cell>
          <cell r="D27">
            <v>474527472.53</v>
          </cell>
          <cell r="E27">
            <v>4745.2747253</v>
          </cell>
          <cell r="F27">
            <v>11116444.43</v>
          </cell>
          <cell r="G27">
            <v>100000</v>
          </cell>
          <cell r="H27">
            <v>111.1644443</v>
          </cell>
          <cell r="I27" t="str">
            <v>2.34</v>
          </cell>
          <cell r="J27" t="str">
            <v>1.53</v>
          </cell>
          <cell r="K27">
            <v>474527472.53</v>
          </cell>
          <cell r="L27">
            <v>100000</v>
          </cell>
          <cell r="M27">
            <v>4745.2747253</v>
          </cell>
          <cell r="N27">
            <v>11116444.43</v>
          </cell>
          <cell r="O27">
            <v>111.1644443</v>
          </cell>
          <cell r="P27" t="str">
            <v>2.34</v>
          </cell>
          <cell r="Q27" t="str">
            <v>1.53</v>
          </cell>
          <cell r="R27" t="str">
            <v>1,022,879,120.88</v>
          </cell>
          <cell r="S27">
            <v>100000</v>
          </cell>
          <cell r="T27">
            <v>10228.79</v>
          </cell>
          <cell r="U27">
            <v>22661940.54</v>
          </cell>
          <cell r="V27">
            <v>226.6194054</v>
          </cell>
          <cell r="W27" t="str">
            <v>2.22</v>
          </cell>
          <cell r="X27" t="str">
            <v>1.45</v>
          </cell>
        </row>
        <row r="28">
          <cell r="A28" t="str">
            <v>E07</v>
          </cell>
          <cell r="B28" t="str">
            <v>CORPORATE SECURITIES - PREFERENCE SHARES</v>
          </cell>
          <cell r="C28" t="str">
            <v>EPNQ</v>
          </cell>
          <cell r="D28">
            <v>74819544.69</v>
          </cell>
          <cell r="E28">
            <v>748.1954469</v>
          </cell>
          <cell r="G28">
            <v>100000</v>
          </cell>
          <cell r="H28">
            <v>0</v>
          </cell>
          <cell r="K28">
            <v>74819544.69</v>
          </cell>
          <cell r="L28">
            <v>100000</v>
          </cell>
          <cell r="M28">
            <v>748.1954469</v>
          </cell>
          <cell r="O28">
            <v>0</v>
          </cell>
          <cell r="R28">
            <v>74819545.08</v>
          </cell>
          <cell r="S28">
            <v>100000</v>
          </cell>
          <cell r="T28">
            <v>748.1954508</v>
          </cell>
          <cell r="U28">
            <v>264012.98</v>
          </cell>
          <cell r="V28">
            <v>2.6401298</v>
          </cell>
          <cell r="W28" t="str">
            <v>0.35</v>
          </cell>
          <cell r="X28" t="str">
            <v>0.35</v>
          </cell>
        </row>
        <row r="29">
          <cell r="A29" t="str">
            <v>E08</v>
          </cell>
          <cell r="B29" t="str">
            <v>CORPORATE SECURITIES - INVESTMENT IN SUBSIDIARIES</v>
          </cell>
          <cell r="C29" t="str">
            <v>ECIS</v>
          </cell>
          <cell r="D29">
            <v>500000</v>
          </cell>
          <cell r="E29">
            <v>5</v>
          </cell>
          <cell r="G29">
            <v>100000</v>
          </cell>
          <cell r="H29">
            <v>0</v>
          </cell>
          <cell r="K29">
            <v>500000</v>
          </cell>
          <cell r="L29">
            <v>100000</v>
          </cell>
          <cell r="M29">
            <v>5</v>
          </cell>
          <cell r="O29">
            <v>0</v>
          </cell>
          <cell r="R29">
            <v>500000</v>
          </cell>
          <cell r="S29">
            <v>100000</v>
          </cell>
          <cell r="T29">
            <v>5</v>
          </cell>
          <cell r="V29">
            <v>0</v>
          </cell>
        </row>
        <row r="30">
          <cell r="A30" t="str">
            <v>E09</v>
          </cell>
          <cell r="B30" t="str">
            <v>CORPORATE SECURITIES - DEBENTURES</v>
          </cell>
          <cell r="C30" t="str">
            <v>ECOS</v>
          </cell>
          <cell r="D30" t="str">
            <v>14,330,890,941.13</v>
          </cell>
          <cell r="E30">
            <v>143308.91</v>
          </cell>
          <cell r="F30">
            <v>337287308.37</v>
          </cell>
          <cell r="G30">
            <v>100000</v>
          </cell>
          <cell r="H30">
            <v>3372.8730837</v>
          </cell>
          <cell r="I30" t="str">
            <v>2.35</v>
          </cell>
          <cell r="J30" t="str">
            <v>1.54</v>
          </cell>
          <cell r="K30" t="str">
            <v>14,330,890,941.13</v>
          </cell>
          <cell r="L30">
            <v>100000</v>
          </cell>
          <cell r="M30">
            <v>143308.91</v>
          </cell>
          <cell r="N30">
            <v>337287308.37</v>
          </cell>
          <cell r="O30">
            <v>3372.8730837</v>
          </cell>
          <cell r="P30" t="str">
            <v>2.35</v>
          </cell>
          <cell r="Q30" t="str">
            <v>1.54</v>
          </cell>
          <cell r="R30" t="str">
            <v>13,838,510,450.59</v>
          </cell>
          <cell r="S30">
            <v>100000</v>
          </cell>
          <cell r="T30">
            <v>138385.1</v>
          </cell>
          <cell r="U30">
            <v>328020809.8</v>
          </cell>
          <cell r="V30">
            <v>3280.208098</v>
          </cell>
          <cell r="W30" t="str">
            <v>2.37</v>
          </cell>
          <cell r="X30" t="str">
            <v>1.55</v>
          </cell>
        </row>
        <row r="31">
          <cell r="A31" t="str">
            <v>E17</v>
          </cell>
          <cell r="B31" t="str">
            <v>DEPOSITS - DEPOSIT WITH SCHEDULED BANKS, FIS (INCL. BANK BALANCE AWAITING INVESTMENT), CCIL, RBI</v>
          </cell>
          <cell r="C31" t="str">
            <v>ECDB</v>
          </cell>
          <cell r="D31" t="str">
            <v>10,280,291,320.53</v>
          </cell>
          <cell r="E31">
            <v>102802.91</v>
          </cell>
          <cell r="F31">
            <v>207444456.12</v>
          </cell>
          <cell r="G31">
            <v>100000</v>
          </cell>
          <cell r="H31">
            <v>2074.4445612</v>
          </cell>
          <cell r="I31" t="str">
            <v>2.02</v>
          </cell>
          <cell r="J31" t="str">
            <v>1.32</v>
          </cell>
          <cell r="K31" t="str">
            <v>10,280,291,320.53</v>
          </cell>
          <cell r="L31">
            <v>100000</v>
          </cell>
          <cell r="M31">
            <v>102802.91</v>
          </cell>
          <cell r="N31">
            <v>207444456.22</v>
          </cell>
          <cell r="O31">
            <v>2074.4445622</v>
          </cell>
          <cell r="P31" t="str">
            <v>2.02</v>
          </cell>
          <cell r="Q31" t="str">
            <v>1.32</v>
          </cell>
          <cell r="R31" t="str">
            <v>13,394,246,153.80</v>
          </cell>
          <cell r="S31">
            <v>100000</v>
          </cell>
          <cell r="T31">
            <v>133942.46</v>
          </cell>
          <cell r="U31">
            <v>307911398.14</v>
          </cell>
          <cell r="V31">
            <v>3079.1139814</v>
          </cell>
          <cell r="W31" t="str">
            <v>2.30</v>
          </cell>
          <cell r="X31" t="str">
            <v>1.50</v>
          </cell>
        </row>
        <row r="32">
          <cell r="A32" t="str">
            <v>E24</v>
          </cell>
          <cell r="B32" t="str">
            <v>APPLICATION MONEY</v>
          </cell>
          <cell r="C32" t="str">
            <v>ECAM</v>
          </cell>
          <cell r="E32">
            <v>0</v>
          </cell>
          <cell r="G32">
            <v>100000</v>
          </cell>
          <cell r="H32">
            <v>0</v>
          </cell>
          <cell r="L32">
            <v>100000</v>
          </cell>
          <cell r="M32">
            <v>0</v>
          </cell>
          <cell r="O32">
            <v>0</v>
          </cell>
          <cell r="R32">
            <v>118750000</v>
          </cell>
          <cell r="S32">
            <v>100000</v>
          </cell>
          <cell r="T32">
            <v>1187.5</v>
          </cell>
          <cell r="V32">
            <v>0</v>
          </cell>
        </row>
        <row r="33">
          <cell r="A33" t="str">
            <v>E25</v>
          </cell>
          <cell r="B33" t="str">
            <v>PERPETUAL DEBT INSTRUMENTS OF TIER I &amp; II CAPITAL ISSUED BY PSU BANKS</v>
          </cell>
          <cell r="C33" t="str">
            <v>EUPD</v>
          </cell>
          <cell r="D33">
            <v>753574553</v>
          </cell>
          <cell r="E33">
            <v>7535.74553</v>
          </cell>
          <cell r="F33">
            <v>16973488.66</v>
          </cell>
          <cell r="G33">
            <v>100000</v>
          </cell>
          <cell r="H33">
            <v>169.7348866</v>
          </cell>
          <cell r="I33" t="str">
            <v>2.25</v>
          </cell>
          <cell r="J33" t="str">
            <v>1.47</v>
          </cell>
          <cell r="K33">
            <v>753574553</v>
          </cell>
          <cell r="L33">
            <v>100000</v>
          </cell>
          <cell r="M33">
            <v>7535.74553</v>
          </cell>
          <cell r="N33">
            <v>16973488.66</v>
          </cell>
          <cell r="O33">
            <v>169.7348866</v>
          </cell>
          <cell r="P33" t="str">
            <v>2.25</v>
          </cell>
          <cell r="Q33" t="str">
            <v>1.47</v>
          </cell>
          <cell r="R33">
            <v>753574553</v>
          </cell>
          <cell r="S33">
            <v>100000</v>
          </cell>
          <cell r="T33">
            <v>7535.74553</v>
          </cell>
          <cell r="U33">
            <v>17146643.84</v>
          </cell>
          <cell r="V33">
            <v>171.4664384</v>
          </cell>
          <cell r="W33" t="str">
            <v>2.28</v>
          </cell>
          <cell r="X33" t="str">
            <v>1.49</v>
          </cell>
        </row>
        <row r="34">
          <cell r="A34" t="str">
            <v>E30</v>
          </cell>
          <cell r="B34" t="str">
            <v>MF - GILT / G SEC / LIQUID SCHEMES</v>
          </cell>
          <cell r="C34" t="str">
            <v>EGMF</v>
          </cell>
          <cell r="D34" t="str">
            <v>6,118,335,367.00</v>
          </cell>
          <cell r="E34">
            <v>61183.35</v>
          </cell>
          <cell r="F34">
            <v>64724409.02</v>
          </cell>
          <cell r="G34">
            <v>100000</v>
          </cell>
          <cell r="H34">
            <v>647.2440902000001</v>
          </cell>
          <cell r="I34" t="str">
            <v>1.06</v>
          </cell>
          <cell r="J34" t="str">
            <v>1.06</v>
          </cell>
          <cell r="K34" t="str">
            <v>6,118,335,367.00</v>
          </cell>
          <cell r="L34">
            <v>100000</v>
          </cell>
          <cell r="M34">
            <v>61183.35</v>
          </cell>
          <cell r="N34">
            <v>64724409.02</v>
          </cell>
          <cell r="O34">
            <v>647.2440902000001</v>
          </cell>
          <cell r="P34" t="str">
            <v>1.06</v>
          </cell>
          <cell r="Q34" t="str">
            <v>1.06</v>
          </cell>
          <cell r="R34" t="str">
            <v>3,916,074,524.80</v>
          </cell>
          <cell r="S34">
            <v>100000</v>
          </cell>
          <cell r="T34">
            <v>39160.74</v>
          </cell>
          <cell r="U34">
            <v>43004248.39</v>
          </cell>
          <cell r="V34">
            <v>430.0424839</v>
          </cell>
          <cell r="W34" t="str">
            <v>1.10</v>
          </cell>
          <cell r="X34" t="str">
            <v>1.10</v>
          </cell>
        </row>
        <row r="35">
          <cell r="A35" t="str">
            <v>E34</v>
          </cell>
          <cell r="B35" t="str">
            <v>PASSIVELY MANAGED EQUITY ETF (NON PROMOTER GROUP)</v>
          </cell>
          <cell r="C35" t="str">
            <v>EETF</v>
          </cell>
          <cell r="D35">
            <v>148691176.36</v>
          </cell>
          <cell r="E35">
            <v>1486.9117636</v>
          </cell>
          <cell r="G35">
            <v>100000</v>
          </cell>
          <cell r="H35">
            <v>0</v>
          </cell>
          <cell r="K35">
            <v>148691176.36</v>
          </cell>
          <cell r="L35">
            <v>100000</v>
          </cell>
          <cell r="M35">
            <v>1486.9117636</v>
          </cell>
          <cell r="O35">
            <v>0</v>
          </cell>
          <cell r="R35">
            <v>148691176.36</v>
          </cell>
          <cell r="S35">
            <v>100000</v>
          </cell>
          <cell r="T35">
            <v>1486.9117636</v>
          </cell>
          <cell r="V35">
            <v>0</v>
          </cell>
        </row>
        <row r="36">
          <cell r="A36" t="str">
            <v>F01</v>
          </cell>
          <cell r="B36" t="str">
            <v>BONDS - PSU - TAXABLE</v>
          </cell>
          <cell r="C36" t="str">
            <v>OBPT</v>
          </cell>
          <cell r="D36">
            <v>119914201</v>
          </cell>
          <cell r="E36">
            <v>1199.14201</v>
          </cell>
          <cell r="F36">
            <v>2697501.88</v>
          </cell>
          <cell r="G36">
            <v>100000</v>
          </cell>
          <cell r="H36">
            <v>26.975018799999997</v>
          </cell>
          <cell r="I36" t="str">
            <v>2.25</v>
          </cell>
          <cell r="J36" t="str">
            <v>1.47</v>
          </cell>
          <cell r="K36">
            <v>119914201</v>
          </cell>
          <cell r="L36">
            <v>100000</v>
          </cell>
          <cell r="M36">
            <v>1199.14201</v>
          </cell>
          <cell r="N36">
            <v>2697501.88</v>
          </cell>
          <cell r="O36">
            <v>26.975018799999997</v>
          </cell>
          <cell r="P36" t="str">
            <v>2.25</v>
          </cell>
          <cell r="Q36" t="str">
            <v>1.47</v>
          </cell>
          <cell r="R36">
            <v>167331795.13</v>
          </cell>
          <cell r="S36">
            <v>100000</v>
          </cell>
          <cell r="T36">
            <v>1673.3179513</v>
          </cell>
          <cell r="U36">
            <v>2831399.64</v>
          </cell>
          <cell r="V36">
            <v>28.3139964</v>
          </cell>
          <cell r="W36" t="str">
            <v>1.69</v>
          </cell>
          <cell r="X36" t="str">
            <v>1.11</v>
          </cell>
        </row>
        <row r="37">
          <cell r="A37" t="str">
            <v>F03</v>
          </cell>
          <cell r="B37" t="str">
            <v>EQUITY SHARES (INCL CO-OP SOCIETIES)</v>
          </cell>
          <cell r="C37" t="str">
            <v>OESH</v>
          </cell>
          <cell r="D37" t="str">
            <v>1,043,539,845.74</v>
          </cell>
          <cell r="E37">
            <v>10435.4</v>
          </cell>
          <cell r="F37">
            <v>284897.81</v>
          </cell>
          <cell r="G37">
            <v>100000</v>
          </cell>
          <cell r="H37">
            <v>2.8489781</v>
          </cell>
          <cell r="I37" t="str">
            <v>0.03</v>
          </cell>
          <cell r="J37" t="str">
            <v>0.03</v>
          </cell>
          <cell r="K37" t="str">
            <v>1,043,539,845.74</v>
          </cell>
          <cell r="L37">
            <v>100000</v>
          </cell>
          <cell r="M37">
            <v>10435.4</v>
          </cell>
          <cell r="N37">
            <v>284897.81</v>
          </cell>
          <cell r="O37">
            <v>2.8489781</v>
          </cell>
          <cell r="P37" t="str">
            <v>0.03</v>
          </cell>
          <cell r="Q37" t="str">
            <v>0.03</v>
          </cell>
          <cell r="R37">
            <v>866274514.83</v>
          </cell>
          <cell r="S37">
            <v>100000</v>
          </cell>
          <cell r="T37">
            <v>8662.7451483</v>
          </cell>
          <cell r="U37">
            <v>4928131.54</v>
          </cell>
          <cell r="V37">
            <v>49.2813154</v>
          </cell>
          <cell r="W37" t="str">
            <v>0.57</v>
          </cell>
          <cell r="X37" t="str">
            <v>0.57</v>
          </cell>
        </row>
        <row r="38">
          <cell r="A38" t="str">
            <v>F04</v>
          </cell>
          <cell r="B38" t="str">
            <v>EQUITY SHARES (PSUS &amp; UNLISTED)</v>
          </cell>
          <cell r="C38" t="str">
            <v>OEPU</v>
          </cell>
          <cell r="D38">
            <v>93181957.83</v>
          </cell>
          <cell r="E38">
            <v>931.8195783</v>
          </cell>
          <cell r="G38">
            <v>100000</v>
          </cell>
          <cell r="H38">
            <v>0</v>
          </cell>
          <cell r="K38">
            <v>93181957.83</v>
          </cell>
          <cell r="L38">
            <v>100000</v>
          </cell>
          <cell r="M38">
            <v>931.8195783</v>
          </cell>
          <cell r="O38">
            <v>0</v>
          </cell>
          <cell r="R38">
            <v>39441775.74</v>
          </cell>
          <cell r="S38">
            <v>100000</v>
          </cell>
          <cell r="T38">
            <v>394.4177574</v>
          </cell>
          <cell r="V38">
            <v>0</v>
          </cell>
        </row>
        <row r="39">
          <cell r="A39" t="str">
            <v>F05</v>
          </cell>
          <cell r="B39" t="str">
            <v>EQUITY SHARES (INCL. EQUITY RELATED INSTRUMENTS) - PROMOTER GROUP</v>
          </cell>
          <cell r="C39" t="str">
            <v>OEPG</v>
          </cell>
          <cell r="D39">
            <v>345522993.67</v>
          </cell>
          <cell r="E39">
            <v>3455.2299367</v>
          </cell>
          <cell r="G39">
            <v>100000</v>
          </cell>
          <cell r="H39">
            <v>0</v>
          </cell>
          <cell r="K39">
            <v>345522993.67</v>
          </cell>
          <cell r="L39">
            <v>100000</v>
          </cell>
          <cell r="M39">
            <v>3455.2299367</v>
          </cell>
          <cell r="O39">
            <v>0</v>
          </cell>
          <cell r="R39">
            <v>226893750.42</v>
          </cell>
          <cell r="S39">
            <v>100000</v>
          </cell>
          <cell r="T39">
            <v>2268.9375041999997</v>
          </cell>
          <cell r="U39">
            <v>3.67</v>
          </cell>
          <cell r="V39">
            <v>3.67E-05</v>
          </cell>
        </row>
        <row r="40">
          <cell r="A40" t="str">
            <v>F06</v>
          </cell>
          <cell r="B40" t="str">
            <v>DEBENTURES</v>
          </cell>
          <cell r="C40" t="str">
            <v>OLDB</v>
          </cell>
          <cell r="D40">
            <v>677210203.37</v>
          </cell>
          <cell r="E40">
            <v>6772.1020337</v>
          </cell>
          <cell r="F40">
            <v>11946037.51</v>
          </cell>
          <cell r="G40">
            <v>100000</v>
          </cell>
          <cell r="H40">
            <v>119.4603751</v>
          </cell>
          <cell r="I40" t="str">
            <v>1.76</v>
          </cell>
          <cell r="J40" t="str">
            <v>1.15</v>
          </cell>
          <cell r="K40">
            <v>677210203.37</v>
          </cell>
          <cell r="L40">
            <v>100000</v>
          </cell>
          <cell r="M40">
            <v>6772.1020337</v>
          </cell>
          <cell r="N40">
            <v>11946037.51</v>
          </cell>
          <cell r="O40">
            <v>119.4603751</v>
          </cell>
          <cell r="P40" t="str">
            <v>1.76</v>
          </cell>
          <cell r="Q40" t="str">
            <v>1.15</v>
          </cell>
          <cell r="R40">
            <v>173989021.14</v>
          </cell>
          <cell r="S40">
            <v>100000</v>
          </cell>
          <cell r="T40">
            <v>1739.8902113999998</v>
          </cell>
          <cell r="U40">
            <v>489012.19</v>
          </cell>
          <cell r="V40">
            <v>4.8901219000000005</v>
          </cell>
          <cell r="W40" t="str">
            <v>0.28</v>
          </cell>
          <cell r="X40" t="str">
            <v>0.18</v>
          </cell>
        </row>
        <row r="41">
          <cell r="A41" t="str">
            <v>F10</v>
          </cell>
          <cell r="B41" t="str">
            <v>PREFERENCE SHARES</v>
          </cell>
          <cell r="C41" t="str">
            <v>OPSH</v>
          </cell>
          <cell r="D41">
            <v>23844796.02</v>
          </cell>
          <cell r="E41">
            <v>238.44796019999998</v>
          </cell>
          <cell r="G41">
            <v>100000</v>
          </cell>
          <cell r="H41">
            <v>0</v>
          </cell>
          <cell r="K41">
            <v>23844796.02</v>
          </cell>
          <cell r="L41">
            <v>100000</v>
          </cell>
          <cell r="M41">
            <v>238.44796019999998</v>
          </cell>
          <cell r="O41">
            <v>0</v>
          </cell>
          <cell r="R41">
            <v>24393299.38</v>
          </cell>
          <cell r="S41">
            <v>100000</v>
          </cell>
          <cell r="T41">
            <v>243.9329938</v>
          </cell>
          <cell r="U41">
            <v>30922.52</v>
          </cell>
          <cell r="V41">
            <v>0.3092252</v>
          </cell>
          <cell r="W41" t="str">
            <v>0.13</v>
          </cell>
          <cell r="X41" t="str">
            <v>0.09</v>
          </cell>
        </row>
        <row r="42">
          <cell r="A42" t="str">
            <v>F11</v>
          </cell>
          <cell r="B42" t="str">
            <v>VENTURE FUND</v>
          </cell>
          <cell r="C42" t="str">
            <v>OVNF</v>
          </cell>
          <cell r="D42">
            <v>641702624.83</v>
          </cell>
          <cell r="E42">
            <v>6417.026248300001</v>
          </cell>
          <cell r="F42">
            <v>1601863</v>
          </cell>
          <cell r="G42">
            <v>100000</v>
          </cell>
          <cell r="H42">
            <v>16.01863</v>
          </cell>
          <cell r="I42" t="str">
            <v>0.25</v>
          </cell>
          <cell r="J42" t="str">
            <v>0.25</v>
          </cell>
          <cell r="K42">
            <v>641702624.83</v>
          </cell>
          <cell r="L42">
            <v>100000</v>
          </cell>
          <cell r="M42">
            <v>6417.026248300001</v>
          </cell>
          <cell r="N42">
            <v>1601863</v>
          </cell>
          <cell r="O42">
            <v>16.01863</v>
          </cell>
          <cell r="P42" t="str">
            <v>0.25</v>
          </cell>
          <cell r="Q42" t="str">
            <v>0.25</v>
          </cell>
          <cell r="R42">
            <v>673190151.15</v>
          </cell>
          <cell r="S42">
            <v>100000</v>
          </cell>
          <cell r="T42">
            <v>6731.9015115</v>
          </cell>
          <cell r="U42">
            <v>2903547</v>
          </cell>
          <cell r="V42">
            <v>29.03547</v>
          </cell>
          <cell r="W42" t="str">
            <v>0.43</v>
          </cell>
          <cell r="X42" t="str">
            <v>0.43</v>
          </cell>
        </row>
        <row r="43">
          <cell r="A43" t="str">
            <v>F12</v>
          </cell>
          <cell r="B43" t="str">
            <v>SHORT TERM LOANS (UNSECURED DEPOSITS)</v>
          </cell>
          <cell r="C43" t="str">
            <v>OSLU</v>
          </cell>
          <cell r="D43">
            <v>61837413</v>
          </cell>
          <cell r="E43">
            <v>618.37413</v>
          </cell>
          <cell r="G43">
            <v>100000</v>
          </cell>
          <cell r="H43">
            <v>0</v>
          </cell>
          <cell r="K43">
            <v>61837413</v>
          </cell>
          <cell r="L43">
            <v>100000</v>
          </cell>
          <cell r="M43">
            <v>618.37413</v>
          </cell>
          <cell r="O43">
            <v>0</v>
          </cell>
          <cell r="R43">
            <v>62037413</v>
          </cell>
          <cell r="S43">
            <v>100000</v>
          </cell>
          <cell r="T43">
            <v>620.37413</v>
          </cell>
          <cell r="V43">
            <v>0</v>
          </cell>
        </row>
        <row r="44">
          <cell r="A44" t="str">
            <v>F13</v>
          </cell>
          <cell r="B44" t="str">
            <v>TERM LOANS (WITHOUT CHARGE)</v>
          </cell>
          <cell r="C44" t="str">
            <v>OTLW</v>
          </cell>
          <cell r="D44">
            <v>329951113.65</v>
          </cell>
          <cell r="E44">
            <v>3299.5111365</v>
          </cell>
          <cell r="F44">
            <v>11727534.63</v>
          </cell>
          <cell r="G44">
            <v>100000</v>
          </cell>
          <cell r="H44">
            <v>117.27534630000001</v>
          </cell>
          <cell r="I44" t="str">
            <v>3.55</v>
          </cell>
          <cell r="J44" t="str">
            <v>2.32</v>
          </cell>
          <cell r="K44">
            <v>329951113.65</v>
          </cell>
          <cell r="L44">
            <v>100000</v>
          </cell>
          <cell r="M44">
            <v>3299.5111365</v>
          </cell>
          <cell r="N44">
            <v>11727534.63</v>
          </cell>
          <cell r="O44">
            <v>117.27534630000001</v>
          </cell>
          <cell r="P44" t="str">
            <v>3.55</v>
          </cell>
          <cell r="Q44" t="str">
            <v>2.32</v>
          </cell>
          <cell r="R44">
            <v>346565628.46</v>
          </cell>
          <cell r="S44">
            <v>100000</v>
          </cell>
          <cell r="T44">
            <v>3465.6562845999997</v>
          </cell>
          <cell r="U44">
            <v>9100623.62</v>
          </cell>
          <cell r="V44">
            <v>91.00623619999999</v>
          </cell>
          <cell r="W44" t="str">
            <v>2.63</v>
          </cell>
          <cell r="X44" t="str">
            <v>1.72</v>
          </cell>
        </row>
        <row r="45">
          <cell r="A45" t="str">
            <v>F14</v>
          </cell>
          <cell r="B45" t="str">
            <v>MF - DEBT / INCOME / SERIAL PLANS / LIQUID SCHEMES</v>
          </cell>
          <cell r="C45" t="str">
            <v>OMGS</v>
          </cell>
          <cell r="D45">
            <v>73212314.71</v>
          </cell>
          <cell r="E45">
            <v>732.1231471</v>
          </cell>
          <cell r="G45">
            <v>100000</v>
          </cell>
          <cell r="H45">
            <v>0</v>
          </cell>
          <cell r="K45">
            <v>73212314.71</v>
          </cell>
          <cell r="L45">
            <v>100000</v>
          </cell>
          <cell r="M45">
            <v>732.1231471</v>
          </cell>
          <cell r="O45">
            <v>0</v>
          </cell>
          <cell r="R45">
            <v>53272730.96</v>
          </cell>
          <cell r="S45">
            <v>100000</v>
          </cell>
          <cell r="T45">
            <v>532.7273096</v>
          </cell>
          <cell r="U45">
            <v>326704.97</v>
          </cell>
          <cell r="V45">
            <v>3.2670497</v>
          </cell>
          <cell r="W45" t="str">
            <v>0.61</v>
          </cell>
          <cell r="X45" t="str">
            <v>0.61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/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100000</v>
          </cell>
          <cell r="P2">
            <v>0</v>
          </cell>
        </row>
        <row r="3">
          <cell r="C3" t="str">
            <v>CGSB</v>
          </cell>
          <cell r="D3">
            <v>27332450000</v>
          </cell>
          <cell r="E3">
            <v>27281076816.68</v>
          </cell>
          <cell r="F3">
            <v>1050000000</v>
          </cell>
          <cell r="G3">
            <v>1100208427.51</v>
          </cell>
          <cell r="H3">
            <v>50000000</v>
          </cell>
          <cell r="I3">
            <v>51576855.02</v>
          </cell>
          <cell r="J3">
            <v>170000000</v>
          </cell>
          <cell r="K3">
            <v>154551174.73</v>
          </cell>
          <cell r="L3">
            <v>28502450000</v>
          </cell>
          <cell r="M3">
            <v>28484259563.9</v>
          </cell>
          <cell r="N3">
            <v>28801118892.69</v>
          </cell>
          <cell r="O3">
            <v>100000</v>
          </cell>
          <cell r="P3">
            <v>288011.1889269</v>
          </cell>
        </row>
        <row r="4">
          <cell r="C4" t="str">
            <v>CSPD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100000</v>
          </cell>
          <cell r="P4">
            <v>0</v>
          </cell>
        </row>
        <row r="5">
          <cell r="C5" t="str">
            <v>CDSS</v>
          </cell>
          <cell r="D5">
            <v>170000000</v>
          </cell>
          <cell r="E5">
            <v>171107019.45</v>
          </cell>
          <cell r="F5">
            <v>0</v>
          </cell>
          <cell r="G5">
            <v>788427.51</v>
          </cell>
          <cell r="H5">
            <v>0</v>
          </cell>
          <cell r="I5">
            <v>0</v>
          </cell>
          <cell r="J5">
            <v>-170000000</v>
          </cell>
          <cell r="K5">
            <v>-171895446.96</v>
          </cell>
          <cell r="L5">
            <v>0</v>
          </cell>
          <cell r="M5">
            <v>0</v>
          </cell>
          <cell r="N5">
            <v>0</v>
          </cell>
          <cell r="O5">
            <v>100000</v>
          </cell>
          <cell r="P5">
            <v>0</v>
          </cell>
        </row>
        <row r="6">
          <cell r="C6" t="str">
            <v>CTRB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100000</v>
          </cell>
          <cell r="P6">
            <v>0</v>
          </cell>
        </row>
        <row r="7">
          <cell r="C7" t="str">
            <v/>
          </cell>
          <cell r="D7">
            <v>27502450000</v>
          </cell>
          <cell r="E7">
            <v>27452183836.13</v>
          </cell>
          <cell r="F7">
            <v>1050000000</v>
          </cell>
          <cell r="G7">
            <v>1100996855.02</v>
          </cell>
          <cell r="H7">
            <v>50000000</v>
          </cell>
          <cell r="I7">
            <v>51576855.02</v>
          </cell>
          <cell r="J7">
            <v>0</v>
          </cell>
          <cell r="K7">
            <v>-17344272.23</v>
          </cell>
          <cell r="L7">
            <v>28502450000</v>
          </cell>
          <cell r="M7">
            <v>28484259563.9</v>
          </cell>
          <cell r="N7">
            <v>28801118892.69</v>
          </cell>
          <cell r="O7">
            <v>100000</v>
          </cell>
        </row>
        <row r="8">
          <cell r="C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100000</v>
          </cell>
          <cell r="P8">
            <v>0</v>
          </cell>
        </row>
        <row r="9">
          <cell r="C9" t="str">
            <v>CGSL</v>
          </cell>
          <cell r="D9">
            <v>2000000</v>
          </cell>
          <cell r="E9">
            <v>1591200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2000000</v>
          </cell>
          <cell r="M9">
            <v>1591200</v>
          </cell>
          <cell r="N9">
            <v>1934687.98</v>
          </cell>
          <cell r="O9">
            <v>100000</v>
          </cell>
          <cell r="P9">
            <v>19.3468798</v>
          </cell>
        </row>
        <row r="10">
          <cell r="C10" t="str">
            <v>SGGB</v>
          </cell>
          <cell r="D10">
            <v>16554769000</v>
          </cell>
          <cell r="E10">
            <v>16663003291.42</v>
          </cell>
          <cell r="F10">
            <v>0</v>
          </cell>
          <cell r="G10">
            <v>0</v>
          </cell>
          <cell r="H10">
            <v>227760000</v>
          </cell>
          <cell r="I10">
            <v>227760000</v>
          </cell>
          <cell r="J10">
            <v>0</v>
          </cell>
          <cell r="K10">
            <v>-4092286.77</v>
          </cell>
          <cell r="L10">
            <v>16327009000</v>
          </cell>
          <cell r="M10">
            <v>16431151004.65</v>
          </cell>
          <cell r="N10">
            <v>16804926612.64</v>
          </cell>
          <cell r="O10">
            <v>100000</v>
          </cell>
          <cell r="P10">
            <v>168049.2661264</v>
          </cell>
        </row>
        <row r="11">
          <cell r="C11" t="str">
            <v>SGGL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100000</v>
          </cell>
          <cell r="P11">
            <v>0</v>
          </cell>
        </row>
        <row r="12">
          <cell r="C12" t="str">
            <v>SGOA</v>
          </cell>
          <cell r="D12">
            <v>700000000</v>
          </cell>
          <cell r="E12">
            <v>642950000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700000000</v>
          </cell>
          <cell r="M12">
            <v>642950000</v>
          </cell>
          <cell r="N12">
            <v>656900888</v>
          </cell>
          <cell r="O12">
            <v>100000</v>
          </cell>
          <cell r="P12">
            <v>6569.00888</v>
          </cell>
        </row>
        <row r="13">
          <cell r="C13" t="str">
            <v>SGGE</v>
          </cell>
          <cell r="D13">
            <v>17949500</v>
          </cell>
          <cell r="E13">
            <v>16360002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17949500</v>
          </cell>
          <cell r="M13">
            <v>16360002</v>
          </cell>
          <cell r="N13">
            <v>16360002</v>
          </cell>
          <cell r="O13">
            <v>100000</v>
          </cell>
          <cell r="P13">
            <v>163.60002</v>
          </cell>
        </row>
        <row r="14">
          <cell r="C14" t="str">
            <v/>
          </cell>
          <cell r="D14">
            <v>44777168500</v>
          </cell>
          <cell r="E14">
            <v>44776088329.55</v>
          </cell>
          <cell r="F14">
            <v>1050000000</v>
          </cell>
          <cell r="G14">
            <v>1100996855.02</v>
          </cell>
          <cell r="H14">
            <v>277760000</v>
          </cell>
          <cell r="I14">
            <v>279336855.02</v>
          </cell>
          <cell r="J14">
            <v>0</v>
          </cell>
          <cell r="K14">
            <v>-21436559</v>
          </cell>
          <cell r="L14">
            <v>45549408500</v>
          </cell>
          <cell r="M14">
            <v>45576311770.55</v>
          </cell>
          <cell r="N14">
            <v>46281241083.31</v>
          </cell>
          <cell r="O14">
            <v>100000</v>
          </cell>
        </row>
        <row r="15">
          <cell r="C15" t="str">
            <v/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100000</v>
          </cell>
          <cell r="P15">
            <v>0</v>
          </cell>
        </row>
        <row r="16">
          <cell r="C16" t="str">
            <v/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100000</v>
          </cell>
          <cell r="P16">
            <v>0</v>
          </cell>
        </row>
        <row r="17">
          <cell r="C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100000</v>
          </cell>
          <cell r="P17">
            <v>0</v>
          </cell>
        </row>
        <row r="18">
          <cell r="C18" t="str">
            <v>HLSH</v>
          </cell>
          <cell r="D18">
            <v>463919752</v>
          </cell>
          <cell r="E18">
            <v>463919752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463919752</v>
          </cell>
          <cell r="M18">
            <v>463919752</v>
          </cell>
          <cell r="N18">
            <v>458108208</v>
          </cell>
          <cell r="O18">
            <v>100000</v>
          </cell>
          <cell r="P18">
            <v>4581.08208</v>
          </cell>
        </row>
        <row r="19">
          <cell r="C19" t="str">
            <v>HLSF</v>
          </cell>
          <cell r="D19">
            <v>10986670</v>
          </cell>
          <cell r="E19">
            <v>10986670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10986670</v>
          </cell>
          <cell r="M19">
            <v>10986670</v>
          </cell>
          <cell r="N19">
            <v>9946724.32</v>
          </cell>
          <cell r="O19">
            <v>100000</v>
          </cell>
          <cell r="P19">
            <v>99.4672432</v>
          </cell>
        </row>
        <row r="20">
          <cell r="C20" t="str">
            <v>HTLH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100000</v>
          </cell>
          <cell r="P20">
            <v>0</v>
          </cell>
        </row>
        <row r="21">
          <cell r="C21" t="str">
            <v>HTLN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100000</v>
          </cell>
          <cell r="P21">
            <v>0</v>
          </cell>
        </row>
        <row r="22">
          <cell r="C22" t="str">
            <v>HMBS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100000</v>
          </cell>
          <cell r="P22">
            <v>0</v>
          </cell>
        </row>
        <row r="23">
          <cell r="C23" t="str">
            <v>HDPG</v>
          </cell>
          <cell r="D23">
            <v>50000000</v>
          </cell>
          <cell r="E23">
            <v>50000000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50000000</v>
          </cell>
          <cell r="M23">
            <v>50000000</v>
          </cell>
          <cell r="N23">
            <v>49998019</v>
          </cell>
          <cell r="O23">
            <v>100000</v>
          </cell>
          <cell r="P23">
            <v>499.98019</v>
          </cell>
        </row>
        <row r="24">
          <cell r="C24" t="str">
            <v>HTHD</v>
          </cell>
          <cell r="D24">
            <v>100000000</v>
          </cell>
          <cell r="E24">
            <v>100000000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100000000</v>
          </cell>
          <cell r="M24">
            <v>100000000</v>
          </cell>
          <cell r="N24">
            <v>100865011</v>
          </cell>
          <cell r="O24">
            <v>100000</v>
          </cell>
          <cell r="P24">
            <v>1008.65011</v>
          </cell>
        </row>
        <row r="25">
          <cell r="C25" t="str">
            <v>HTDN</v>
          </cell>
          <cell r="D25">
            <v>9976000000</v>
          </cell>
          <cell r="E25">
            <v>9960293326.49</v>
          </cell>
          <cell r="F25">
            <v>480000000</v>
          </cell>
          <cell r="G25">
            <v>483551065</v>
          </cell>
          <cell r="H25">
            <v>250000000</v>
          </cell>
          <cell r="I25">
            <v>250000000</v>
          </cell>
          <cell r="J25">
            <v>0</v>
          </cell>
          <cell r="K25">
            <v>-2231485.73</v>
          </cell>
          <cell r="L25">
            <v>10206000000</v>
          </cell>
          <cell r="M25">
            <v>10191612905.76</v>
          </cell>
          <cell r="N25">
            <v>10357879392.22</v>
          </cell>
          <cell r="O25">
            <v>100000</v>
          </cell>
          <cell r="P25">
            <v>103578.7939222</v>
          </cell>
        </row>
        <row r="26">
          <cell r="C26" t="str">
            <v>HTDA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100000</v>
          </cell>
          <cell r="P26">
            <v>0</v>
          </cell>
        </row>
        <row r="27">
          <cell r="C27" t="str">
            <v>HFHD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100000</v>
          </cell>
          <cell r="P27">
            <v>0</v>
          </cell>
        </row>
        <row r="28">
          <cell r="C28" t="str">
            <v>HFDN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100000</v>
          </cell>
          <cell r="P28">
            <v>0</v>
          </cell>
        </row>
        <row r="29">
          <cell r="C29" t="str">
            <v>HFDA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100000</v>
          </cell>
          <cell r="P29">
            <v>0</v>
          </cell>
        </row>
        <row r="30">
          <cell r="C30" t="str">
            <v/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100000</v>
          </cell>
          <cell r="P30">
            <v>0</v>
          </cell>
        </row>
        <row r="31">
          <cell r="C31" t="str">
            <v>HODS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100000</v>
          </cell>
          <cell r="P31">
            <v>0</v>
          </cell>
        </row>
        <row r="32">
          <cell r="C32" t="str">
            <v>HOMB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100000</v>
          </cell>
          <cell r="P32">
            <v>0</v>
          </cell>
        </row>
        <row r="33">
          <cell r="C33" t="str">
            <v>HOPG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100000</v>
          </cell>
          <cell r="P33">
            <v>0</v>
          </cell>
        </row>
        <row r="34">
          <cell r="C34" t="str">
            <v/>
          </cell>
          <cell r="D34">
            <v>10600906422</v>
          </cell>
          <cell r="E34">
            <v>10585199748.49</v>
          </cell>
          <cell r="F34">
            <v>480000000</v>
          </cell>
          <cell r="G34">
            <v>483551065</v>
          </cell>
          <cell r="H34">
            <v>250000000</v>
          </cell>
          <cell r="I34">
            <v>250000000</v>
          </cell>
          <cell r="J34">
            <v>0</v>
          </cell>
          <cell r="K34">
            <v>-2231485.73</v>
          </cell>
          <cell r="L34">
            <v>10830906422</v>
          </cell>
          <cell r="M34">
            <v>10816519327.76</v>
          </cell>
          <cell r="N34">
            <v>10976797354.54</v>
          </cell>
          <cell r="O34">
            <v>100000</v>
          </cell>
        </row>
        <row r="35">
          <cell r="C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100000</v>
          </cell>
          <cell r="P35">
            <v>0</v>
          </cell>
        </row>
        <row r="36">
          <cell r="C36" t="str">
            <v/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100000</v>
          </cell>
          <cell r="P36">
            <v>0</v>
          </cell>
        </row>
        <row r="37">
          <cell r="C37" t="str">
            <v>ISAS</v>
          </cell>
          <cell r="D37">
            <v>100000000</v>
          </cell>
          <cell r="E37">
            <v>100000000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100000000</v>
          </cell>
          <cell r="M37">
            <v>100000000</v>
          </cell>
          <cell r="N37">
            <v>100458128</v>
          </cell>
          <cell r="O37">
            <v>100000</v>
          </cell>
          <cell r="P37">
            <v>1004.58128</v>
          </cell>
        </row>
        <row r="38">
          <cell r="C38" t="str">
            <v>ITPE</v>
          </cell>
          <cell r="D38">
            <v>126857140</v>
          </cell>
          <cell r="E38">
            <v>1642289654.71</v>
          </cell>
          <cell r="F38">
            <v>1000000</v>
          </cell>
          <cell r="G38">
            <v>29695426.61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127857140</v>
          </cell>
          <cell r="M38">
            <v>1671985081.32</v>
          </cell>
          <cell r="N38">
            <v>2474871674.85</v>
          </cell>
          <cell r="O38">
            <v>100000</v>
          </cell>
          <cell r="P38">
            <v>24748.7167485</v>
          </cell>
        </row>
        <row r="39">
          <cell r="C39" t="str">
            <v>ITCE</v>
          </cell>
          <cell r="D39">
            <v>141582742</v>
          </cell>
          <cell r="E39">
            <v>2089412011.34</v>
          </cell>
          <cell r="F39">
            <v>0</v>
          </cell>
          <cell r="G39">
            <v>0</v>
          </cell>
          <cell r="H39">
            <v>513890</v>
          </cell>
          <cell r="I39">
            <v>30055186.74</v>
          </cell>
          <cell r="J39">
            <v>-1850714</v>
          </cell>
          <cell r="K39">
            <v>-73091055.57</v>
          </cell>
          <cell r="L39">
            <v>139218138</v>
          </cell>
          <cell r="M39">
            <v>1986265769.03</v>
          </cell>
          <cell r="N39">
            <v>10829000484.5</v>
          </cell>
          <cell r="O39">
            <v>100000</v>
          </cell>
          <cell r="P39">
            <v>108290.004845</v>
          </cell>
        </row>
        <row r="40">
          <cell r="C40" t="str">
            <v>IEPG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100000</v>
          </cell>
          <cell r="P40">
            <v>0</v>
          </cell>
        </row>
        <row r="41">
          <cell r="C41" t="str">
            <v>IESA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100000</v>
          </cell>
          <cell r="P41">
            <v>0</v>
          </cell>
        </row>
        <row r="42">
          <cell r="C42" t="str">
            <v>IDPG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100000</v>
          </cell>
          <cell r="P42">
            <v>0</v>
          </cell>
        </row>
        <row r="43">
          <cell r="C43" t="str">
            <v>IDDF</v>
          </cell>
          <cell r="D43">
            <v>100000000</v>
          </cell>
          <cell r="E43">
            <v>100000000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100000000</v>
          </cell>
          <cell r="M43">
            <v>100000000</v>
          </cell>
          <cell r="N43">
            <v>104454367</v>
          </cell>
          <cell r="O43">
            <v>100000</v>
          </cell>
          <cell r="P43">
            <v>1044.54367</v>
          </cell>
        </row>
        <row r="44">
          <cell r="C44" t="str">
            <v>IPTD</v>
          </cell>
          <cell r="D44">
            <v>8200103350</v>
          </cell>
          <cell r="E44">
            <v>8177166510.21</v>
          </cell>
          <cell r="F44">
            <v>0</v>
          </cell>
          <cell r="G44">
            <v>0</v>
          </cell>
          <cell r="H44">
            <v>242500000</v>
          </cell>
          <cell r="I44">
            <v>242498500</v>
          </cell>
          <cell r="J44">
            <v>0</v>
          </cell>
          <cell r="K44">
            <v>-2528212.27</v>
          </cell>
          <cell r="L44">
            <v>7957603350</v>
          </cell>
          <cell r="M44">
            <v>7932139797.94</v>
          </cell>
          <cell r="N44">
            <v>8097494493.04</v>
          </cell>
          <cell r="O44">
            <v>100000</v>
          </cell>
          <cell r="P44">
            <v>80974.9449304</v>
          </cell>
        </row>
        <row r="45">
          <cell r="C45" t="str">
            <v>IPCP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100000</v>
          </cell>
          <cell r="P45">
            <v>0</v>
          </cell>
        </row>
        <row r="46">
          <cell r="C46" t="str">
            <v>ICTD</v>
          </cell>
          <cell r="D46">
            <v>6385005000</v>
          </cell>
          <cell r="E46">
            <v>6431738450.84</v>
          </cell>
          <cell r="F46">
            <v>150000000</v>
          </cell>
          <cell r="G46">
            <v>150000000</v>
          </cell>
          <cell r="H46">
            <v>100000000</v>
          </cell>
          <cell r="I46">
            <v>98940500</v>
          </cell>
          <cell r="J46">
            <v>0</v>
          </cell>
          <cell r="K46">
            <v>-3089373.3</v>
          </cell>
          <cell r="L46">
            <v>6435005000</v>
          </cell>
          <cell r="M46">
            <v>6479708577.54</v>
          </cell>
          <cell r="N46">
            <v>6587999624.5</v>
          </cell>
          <cell r="O46">
            <v>100000</v>
          </cell>
          <cell r="P46">
            <v>65879.996245</v>
          </cell>
        </row>
        <row r="47">
          <cell r="C47" t="str">
            <v>ICCP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100000</v>
          </cell>
          <cell r="P47">
            <v>0</v>
          </cell>
        </row>
        <row r="48">
          <cell r="C48" t="str">
            <v>ILWC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100000</v>
          </cell>
          <cell r="P48">
            <v>0</v>
          </cell>
        </row>
        <row r="49">
          <cell r="C49" t="str">
            <v>IPFD</v>
          </cell>
          <cell r="D49">
            <v>550000000</v>
          </cell>
          <cell r="E49">
            <v>550883778.78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-44580.86</v>
          </cell>
          <cell r="L49">
            <v>550000000</v>
          </cell>
          <cell r="M49">
            <v>550839197.92</v>
          </cell>
          <cell r="N49">
            <v>566020446</v>
          </cell>
          <cell r="O49">
            <v>100000</v>
          </cell>
          <cell r="P49">
            <v>5660.20446</v>
          </cell>
        </row>
        <row r="50">
          <cell r="C50" t="str">
            <v>ICFD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100000</v>
          </cell>
          <cell r="P50">
            <v>0</v>
          </cell>
        </row>
        <row r="51">
          <cell r="C51" t="str">
            <v/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100000</v>
          </cell>
          <cell r="P51">
            <v>0</v>
          </cell>
        </row>
        <row r="52">
          <cell r="C52" t="str">
            <v>IOEQ</v>
          </cell>
          <cell r="D52">
            <v>23079722</v>
          </cell>
          <cell r="E52">
            <v>219437842.36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23079722</v>
          </cell>
          <cell r="M52">
            <v>219437842.36</v>
          </cell>
          <cell r="N52">
            <v>79861355.5</v>
          </cell>
          <cell r="O52">
            <v>100000</v>
          </cell>
          <cell r="P52">
            <v>798.613555</v>
          </cell>
        </row>
        <row r="53">
          <cell r="C53" t="str">
            <v>IODS</v>
          </cell>
          <cell r="D53">
            <v>300000000</v>
          </cell>
          <cell r="E53">
            <v>300642064.66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-79964.34</v>
          </cell>
          <cell r="L53">
            <v>300000000</v>
          </cell>
          <cell r="M53">
            <v>300562100.32</v>
          </cell>
          <cell r="N53">
            <v>295888962</v>
          </cell>
          <cell r="O53">
            <v>100000</v>
          </cell>
          <cell r="P53">
            <v>2958.88962</v>
          </cell>
        </row>
        <row r="54">
          <cell r="C54" t="str">
            <v>IOSA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100000</v>
          </cell>
          <cell r="P54">
            <v>0</v>
          </cell>
        </row>
        <row r="55">
          <cell r="C55" t="str">
            <v>IOPE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100000</v>
          </cell>
          <cell r="P55">
            <v>0</v>
          </cell>
        </row>
        <row r="56">
          <cell r="C56" t="str">
            <v>IOPD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100000</v>
          </cell>
          <cell r="P56">
            <v>0</v>
          </cell>
        </row>
        <row r="57">
          <cell r="C57" t="str">
            <v/>
          </cell>
          <cell r="D57">
            <v>15926627954</v>
          </cell>
          <cell r="E57">
            <v>19611570312.9</v>
          </cell>
          <cell r="F57">
            <v>151000000</v>
          </cell>
          <cell r="G57">
            <v>179695426.61</v>
          </cell>
          <cell r="H57">
            <v>343013890</v>
          </cell>
          <cell r="I57">
            <v>371494186.74</v>
          </cell>
          <cell r="J57">
            <v>-1850714</v>
          </cell>
          <cell r="K57">
            <v>-78833186.34</v>
          </cell>
          <cell r="L57">
            <v>15732763350</v>
          </cell>
          <cell r="M57">
            <v>19340938366.43</v>
          </cell>
          <cell r="N57">
            <v>29136049535.39</v>
          </cell>
          <cell r="O57">
            <v>100000</v>
          </cell>
        </row>
        <row r="58">
          <cell r="C58" t="str">
            <v/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100000</v>
          </cell>
          <cell r="P58">
            <v>0</v>
          </cell>
        </row>
        <row r="59">
          <cell r="C59" t="str">
            <v>EAEQ</v>
          </cell>
          <cell r="D59">
            <v>480983490</v>
          </cell>
          <cell r="E59">
            <v>6452567273.26</v>
          </cell>
          <cell r="F59">
            <v>0</v>
          </cell>
          <cell r="G59">
            <v>0</v>
          </cell>
          <cell r="H59">
            <v>3558830</v>
          </cell>
          <cell r="I59">
            <v>59169792.92</v>
          </cell>
          <cell r="J59">
            <v>1227400</v>
          </cell>
          <cell r="K59">
            <v>19915533.63</v>
          </cell>
          <cell r="L59">
            <v>478652060</v>
          </cell>
          <cell r="M59">
            <v>6413313013.97</v>
          </cell>
          <cell r="N59">
            <v>9193961995.06</v>
          </cell>
          <cell r="O59">
            <v>100000</v>
          </cell>
          <cell r="P59">
            <v>91939.6199506</v>
          </cell>
        </row>
        <row r="60">
          <cell r="C60" t="str">
            <v>EACE</v>
          </cell>
          <cell r="D60">
            <v>502974781.15</v>
          </cell>
          <cell r="E60">
            <v>9530809630.09</v>
          </cell>
          <cell r="F60">
            <v>1638620</v>
          </cell>
          <cell r="G60">
            <v>419662776.01</v>
          </cell>
          <cell r="H60">
            <v>4837615</v>
          </cell>
          <cell r="I60">
            <v>177703343.03</v>
          </cell>
          <cell r="J60">
            <v>-7851818</v>
          </cell>
          <cell r="K60">
            <v>108074125.13</v>
          </cell>
          <cell r="L60">
            <v>491923968.15</v>
          </cell>
          <cell r="M60">
            <v>9880843188.2</v>
          </cell>
          <cell r="N60">
            <v>87125555546.53</v>
          </cell>
          <cell r="O60">
            <v>100000</v>
          </cell>
          <cell r="P60">
            <v>871255.5554653</v>
          </cell>
        </row>
        <row r="61">
          <cell r="C61" t="str">
            <v>EFES</v>
          </cell>
          <cell r="D61">
            <v>1208697100</v>
          </cell>
          <cell r="E61">
            <v>133124498.84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1208697100</v>
          </cell>
          <cell r="M61">
            <v>133124498.84</v>
          </cell>
          <cell r="N61">
            <v>122827587.62</v>
          </cell>
          <cell r="O61">
            <v>100000</v>
          </cell>
          <cell r="P61">
            <v>1228.2758762</v>
          </cell>
        </row>
        <row r="62">
          <cell r="C62" t="str">
            <v>EEPG</v>
          </cell>
          <cell r="D62">
            <v>54920280</v>
          </cell>
          <cell r="E62">
            <v>563735584.42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8615270</v>
          </cell>
          <cell r="K62">
            <v>18826276.38</v>
          </cell>
          <cell r="L62">
            <v>63535550</v>
          </cell>
          <cell r="M62">
            <v>582561860.8</v>
          </cell>
          <cell r="N62">
            <v>4193843275.75</v>
          </cell>
          <cell r="O62">
            <v>100000</v>
          </cell>
          <cell r="P62">
            <v>41938.4327575</v>
          </cell>
        </row>
        <row r="63">
          <cell r="C63" t="str">
            <v>EPBT</v>
          </cell>
          <cell r="D63">
            <v>1102000000</v>
          </cell>
          <cell r="E63">
            <v>1102000000</v>
          </cell>
          <cell r="F63">
            <v>0</v>
          </cell>
          <cell r="G63">
            <v>0</v>
          </cell>
          <cell r="H63">
            <v>100000000</v>
          </cell>
          <cell r="I63">
            <v>100000000</v>
          </cell>
          <cell r="J63">
            <v>0</v>
          </cell>
          <cell r="K63">
            <v>0</v>
          </cell>
          <cell r="L63">
            <v>1002000000</v>
          </cell>
          <cell r="M63">
            <v>1002000000</v>
          </cell>
          <cell r="N63">
            <v>1022482272.62</v>
          </cell>
          <cell r="O63">
            <v>100000</v>
          </cell>
          <cell r="P63">
            <v>10224.8227262</v>
          </cell>
        </row>
        <row r="64">
          <cell r="C64" t="str">
            <v>EPBF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100000</v>
          </cell>
          <cell r="P64">
            <v>0</v>
          </cell>
        </row>
        <row r="65">
          <cell r="C65" t="str">
            <v>EPNQ</v>
          </cell>
          <cell r="D65">
            <v>72830853.84</v>
          </cell>
          <cell r="E65">
            <v>74819545.36</v>
          </cell>
          <cell r="F65">
            <v>0</v>
          </cell>
          <cell r="G65">
            <v>0</v>
          </cell>
          <cell r="H65">
            <v>263986.92</v>
          </cell>
          <cell r="I65">
            <v>0.34</v>
          </cell>
          <cell r="J65">
            <v>0</v>
          </cell>
          <cell r="K65">
            <v>0</v>
          </cell>
          <cell r="L65">
            <v>72566866.92</v>
          </cell>
          <cell r="M65">
            <v>74819545.02</v>
          </cell>
          <cell r="N65">
            <v>74819545.02</v>
          </cell>
          <cell r="O65">
            <v>100000</v>
          </cell>
          <cell r="P65">
            <v>748.1954502</v>
          </cell>
        </row>
        <row r="66">
          <cell r="C66" t="str">
            <v>ECIS</v>
          </cell>
          <cell r="D66">
            <v>500000</v>
          </cell>
          <cell r="E66">
            <v>500000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500000</v>
          </cell>
          <cell r="M66">
            <v>500000</v>
          </cell>
          <cell r="N66">
            <v>0</v>
          </cell>
          <cell r="O66">
            <v>100000</v>
          </cell>
          <cell r="P66">
            <v>0</v>
          </cell>
        </row>
        <row r="67">
          <cell r="C67" t="str">
            <v>ECOS</v>
          </cell>
          <cell r="D67">
            <v>13320058945</v>
          </cell>
          <cell r="E67">
            <v>13328204936.27</v>
          </cell>
          <cell r="F67">
            <v>900000000</v>
          </cell>
          <cell r="G67">
            <v>917757175</v>
          </cell>
          <cell r="H67">
            <v>200000000</v>
          </cell>
          <cell r="I67">
            <v>200000000</v>
          </cell>
          <cell r="J67">
            <v>0</v>
          </cell>
          <cell r="K67">
            <v>-1421302.18</v>
          </cell>
          <cell r="L67">
            <v>14020058945</v>
          </cell>
          <cell r="M67">
            <v>14044540809.09</v>
          </cell>
          <cell r="N67">
            <v>14366013099.26</v>
          </cell>
          <cell r="O67">
            <v>100000</v>
          </cell>
          <cell r="P67">
            <v>143660.1309926</v>
          </cell>
        </row>
        <row r="68">
          <cell r="C68" t="str">
            <v>EDPG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100000</v>
          </cell>
          <cell r="P68">
            <v>0</v>
          </cell>
        </row>
        <row r="69">
          <cell r="C69" t="str">
            <v>ECDI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100000</v>
          </cell>
          <cell r="P69">
            <v>0</v>
          </cell>
        </row>
        <row r="70">
          <cell r="C70" t="str">
            <v>EMUN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100000</v>
          </cell>
          <cell r="P70">
            <v>0</v>
          </cell>
        </row>
        <row r="71">
          <cell r="C71" t="str">
            <v>EINP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100000</v>
          </cell>
          <cell r="P71">
            <v>0</v>
          </cell>
        </row>
        <row r="72">
          <cell r="C72" t="str">
            <v>ELPL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100000</v>
          </cell>
          <cell r="P72">
            <v>0</v>
          </cell>
        </row>
        <row r="73">
          <cell r="C73" t="str">
            <v>ELMI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100000</v>
          </cell>
          <cell r="P73">
            <v>0</v>
          </cell>
        </row>
        <row r="74">
          <cell r="C74" t="str">
            <v>ELMO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100000</v>
          </cell>
          <cell r="P74">
            <v>0</v>
          </cell>
        </row>
        <row r="75">
          <cell r="C75" t="str">
            <v>ECDB</v>
          </cell>
          <cell r="D75">
            <v>14410300000</v>
          </cell>
          <cell r="E75">
            <v>14410300000</v>
          </cell>
          <cell r="F75">
            <v>3375155381</v>
          </cell>
          <cell r="G75">
            <v>3375155381</v>
          </cell>
          <cell r="H75">
            <v>4546055381</v>
          </cell>
          <cell r="I75">
            <v>4546055381</v>
          </cell>
          <cell r="J75">
            <v>0</v>
          </cell>
          <cell r="K75">
            <v>0</v>
          </cell>
          <cell r="L75">
            <v>13239400000</v>
          </cell>
          <cell r="M75">
            <v>13239400000</v>
          </cell>
          <cell r="N75">
            <v>13239400000</v>
          </cell>
          <cell r="O75">
            <v>100000</v>
          </cell>
          <cell r="P75">
            <v>132394</v>
          </cell>
        </row>
        <row r="76">
          <cell r="C76" t="str">
            <v>EDCD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100000</v>
          </cell>
          <cell r="P76">
            <v>0</v>
          </cell>
        </row>
        <row r="77">
          <cell r="C77" t="str">
            <v>ECMR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100000</v>
          </cell>
          <cell r="P77">
            <v>0</v>
          </cell>
        </row>
        <row r="78">
          <cell r="C78" t="str">
            <v>ECCR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100000</v>
          </cell>
          <cell r="P78">
            <v>0</v>
          </cell>
        </row>
        <row r="79">
          <cell r="C79" t="str">
            <v>EDPD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100000</v>
          </cell>
          <cell r="P79">
            <v>0</v>
          </cell>
        </row>
        <row r="80">
          <cell r="C80" t="str">
            <v>ECBO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100000</v>
          </cell>
          <cell r="P80">
            <v>0</v>
          </cell>
        </row>
        <row r="81">
          <cell r="C81" t="str">
            <v>ECCP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100000</v>
          </cell>
          <cell r="P81">
            <v>0</v>
          </cell>
        </row>
        <row r="82">
          <cell r="C82" t="str">
            <v>ECAM</v>
          </cell>
          <cell r="D82">
            <v>0</v>
          </cell>
          <cell r="E82">
            <v>0</v>
          </cell>
          <cell r="F82">
            <v>218749900</v>
          </cell>
          <cell r="G82">
            <v>218749900</v>
          </cell>
          <cell r="H82">
            <v>99999900</v>
          </cell>
          <cell r="I82">
            <v>99999900</v>
          </cell>
          <cell r="J82">
            <v>0</v>
          </cell>
          <cell r="K82">
            <v>0</v>
          </cell>
          <cell r="L82">
            <v>118750000</v>
          </cell>
          <cell r="M82">
            <v>118750000</v>
          </cell>
          <cell r="N82">
            <v>118750000</v>
          </cell>
          <cell r="O82">
            <v>100000</v>
          </cell>
          <cell r="P82">
            <v>1187.5</v>
          </cell>
        </row>
        <row r="83">
          <cell r="C83" t="str">
            <v>EUPD</v>
          </cell>
          <cell r="D83">
            <v>750000000</v>
          </cell>
          <cell r="E83">
            <v>753574553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750000000</v>
          </cell>
          <cell r="M83">
            <v>753574553</v>
          </cell>
          <cell r="N83">
            <v>763905489</v>
          </cell>
          <cell r="O83">
            <v>100000</v>
          </cell>
          <cell r="P83">
            <v>7639.05489</v>
          </cell>
        </row>
        <row r="84">
          <cell r="C84" t="str">
            <v>EPPD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100000</v>
          </cell>
          <cell r="P84">
            <v>0</v>
          </cell>
        </row>
        <row r="85">
          <cell r="C85" t="str">
            <v>EUPS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100000</v>
          </cell>
          <cell r="P85">
            <v>0</v>
          </cell>
        </row>
        <row r="86">
          <cell r="C86" t="str">
            <v>EPPS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100000</v>
          </cell>
          <cell r="P86">
            <v>0</v>
          </cell>
        </row>
        <row r="87">
          <cell r="C87" t="str">
            <v>EFDS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100000</v>
          </cell>
          <cell r="P87">
            <v>0</v>
          </cell>
        </row>
        <row r="88">
          <cell r="C88" t="str">
            <v>EGMF</v>
          </cell>
          <cell r="D88">
            <v>267441078</v>
          </cell>
          <cell r="E88">
            <v>580300000</v>
          </cell>
          <cell r="F88">
            <v>6790901070.66</v>
          </cell>
          <cell r="G88">
            <v>13082000000</v>
          </cell>
          <cell r="H88">
            <v>4450000041.81</v>
          </cell>
          <cell r="I88">
            <v>9189093250.59</v>
          </cell>
          <cell r="J88">
            <v>-1174157584.56</v>
          </cell>
          <cell r="K88">
            <v>-1984618518.79</v>
          </cell>
          <cell r="L88">
            <v>1434184522.29</v>
          </cell>
          <cell r="M88">
            <v>2488588230.62</v>
          </cell>
          <cell r="N88">
            <v>2511110691.7</v>
          </cell>
          <cell r="O88">
            <v>100000</v>
          </cell>
          <cell r="P88">
            <v>25111.106916999997</v>
          </cell>
        </row>
        <row r="89">
          <cell r="C89" t="str">
            <v>EMPG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100000</v>
          </cell>
          <cell r="P89">
            <v>0</v>
          </cell>
        </row>
        <row r="90">
          <cell r="C90" t="str">
            <v>ENCA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100000</v>
          </cell>
          <cell r="P90">
            <v>0</v>
          </cell>
        </row>
        <row r="91">
          <cell r="C91" t="str">
            <v>EETP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100000</v>
          </cell>
          <cell r="P91">
            <v>0</v>
          </cell>
        </row>
        <row r="92">
          <cell r="C92" t="str">
            <v>EETF</v>
          </cell>
          <cell r="D92">
            <v>85207890</v>
          </cell>
          <cell r="E92">
            <v>148691176.36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85207890</v>
          </cell>
          <cell r="M92">
            <v>148691176.36</v>
          </cell>
          <cell r="N92">
            <v>212934517.11</v>
          </cell>
          <cell r="O92">
            <v>100000</v>
          </cell>
          <cell r="P92">
            <v>2129.3451711000002</v>
          </cell>
        </row>
        <row r="93">
          <cell r="C93" t="str">
            <v/>
          </cell>
          <cell r="D93">
            <v>32255914417.99</v>
          </cell>
          <cell r="E93">
            <v>47078627197.6</v>
          </cell>
          <cell r="F93">
            <v>11286444971.66</v>
          </cell>
          <cell r="G93">
            <v>18013325232.01</v>
          </cell>
          <cell r="H93">
            <v>9404715754.73</v>
          </cell>
          <cell r="I93">
            <v>14372021667.88</v>
          </cell>
          <cell r="J93">
            <v>-1172166732.56</v>
          </cell>
          <cell r="K93">
            <v>-1839223885.83</v>
          </cell>
          <cell r="L93">
            <v>32965476902.36</v>
          </cell>
          <cell r="M93">
            <v>48880706875.9</v>
          </cell>
          <cell r="N93">
            <v>132945604019.67</v>
          </cell>
          <cell r="O93">
            <v>100000</v>
          </cell>
        </row>
        <row r="94">
          <cell r="C94" t="str">
            <v/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100000</v>
          </cell>
          <cell r="P94">
            <v>0</v>
          </cell>
        </row>
        <row r="95">
          <cell r="C95" t="str">
            <v>OBPT</v>
          </cell>
          <cell r="D95">
            <v>185700000</v>
          </cell>
          <cell r="E95">
            <v>184914215.21</v>
          </cell>
          <cell r="F95">
            <v>0</v>
          </cell>
          <cell r="G95">
            <v>0</v>
          </cell>
          <cell r="H95">
            <v>100000000</v>
          </cell>
          <cell r="I95">
            <v>100000000</v>
          </cell>
          <cell r="J95">
            <v>0</v>
          </cell>
          <cell r="K95">
            <v>-14.21</v>
          </cell>
          <cell r="L95">
            <v>85700000</v>
          </cell>
          <cell r="M95">
            <v>84914201</v>
          </cell>
          <cell r="N95">
            <v>83696370.45</v>
          </cell>
          <cell r="O95">
            <v>100000</v>
          </cell>
          <cell r="P95">
            <v>836.9637045000001</v>
          </cell>
        </row>
        <row r="96">
          <cell r="C96" t="str">
            <v>OBPF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100000</v>
          </cell>
          <cell r="P96">
            <v>0</v>
          </cell>
        </row>
        <row r="97">
          <cell r="C97" t="str">
            <v>OESH</v>
          </cell>
          <cell r="D97">
            <v>278508428.08</v>
          </cell>
          <cell r="E97">
            <v>952291660.74</v>
          </cell>
          <cell r="F97">
            <v>335670</v>
          </cell>
          <cell r="G97">
            <v>34258409.29</v>
          </cell>
          <cell r="H97">
            <v>87028</v>
          </cell>
          <cell r="I97">
            <v>11911786.46</v>
          </cell>
          <cell r="J97">
            <v>8233195</v>
          </cell>
          <cell r="K97">
            <v>-73724879.57</v>
          </cell>
          <cell r="L97">
            <v>286990265.08</v>
          </cell>
          <cell r="M97">
            <v>900913404</v>
          </cell>
          <cell r="N97">
            <v>1250033576.96</v>
          </cell>
          <cell r="O97">
            <v>100000</v>
          </cell>
          <cell r="P97">
            <v>12500.3357696</v>
          </cell>
        </row>
        <row r="98">
          <cell r="C98" t="str">
            <v>OEPU</v>
          </cell>
          <cell r="D98">
            <v>38540270</v>
          </cell>
          <cell r="E98">
            <v>39441775.74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38540270</v>
          </cell>
          <cell r="M98">
            <v>39441775.74</v>
          </cell>
          <cell r="N98">
            <v>31723031.94</v>
          </cell>
          <cell r="O98">
            <v>100000</v>
          </cell>
          <cell r="P98">
            <v>317.23031940000004</v>
          </cell>
        </row>
        <row r="99">
          <cell r="C99" t="str">
            <v>OEPG</v>
          </cell>
          <cell r="D99">
            <v>228060000</v>
          </cell>
          <cell r="E99">
            <v>227069990</v>
          </cell>
          <cell r="F99">
            <v>0</v>
          </cell>
          <cell r="G99">
            <v>0</v>
          </cell>
          <cell r="H99">
            <v>296997.03</v>
          </cell>
          <cell r="I99">
            <v>296996.33</v>
          </cell>
          <cell r="J99">
            <v>-990002.97</v>
          </cell>
          <cell r="K99">
            <v>0</v>
          </cell>
          <cell r="L99">
            <v>226773000</v>
          </cell>
          <cell r="M99">
            <v>226772993.67</v>
          </cell>
          <cell r="N99">
            <v>200837303.67</v>
          </cell>
          <cell r="O99">
            <v>100000</v>
          </cell>
          <cell r="P99">
            <v>2008.3730366999998</v>
          </cell>
        </row>
        <row r="100">
          <cell r="C100" t="str">
            <v>OLDB</v>
          </cell>
          <cell r="D100">
            <v>178031478.39</v>
          </cell>
          <cell r="E100">
            <v>174226966.92</v>
          </cell>
          <cell r="F100">
            <v>0</v>
          </cell>
          <cell r="G100">
            <v>0</v>
          </cell>
          <cell r="H100">
            <v>292496</v>
          </cell>
          <cell r="I100">
            <v>281208.65</v>
          </cell>
          <cell r="J100">
            <v>0</v>
          </cell>
          <cell r="K100">
            <v>0</v>
          </cell>
          <cell r="L100">
            <v>177738982.39</v>
          </cell>
          <cell r="M100">
            <v>173945758.27</v>
          </cell>
          <cell r="N100">
            <v>0</v>
          </cell>
          <cell r="O100">
            <v>100000</v>
          </cell>
          <cell r="P100">
            <v>0</v>
          </cell>
        </row>
        <row r="101">
          <cell r="C101" t="str">
            <v>ODPG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100000</v>
          </cell>
          <cell r="P101">
            <v>0</v>
          </cell>
        </row>
        <row r="102">
          <cell r="C102" t="str">
            <v>OMUN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100000</v>
          </cell>
          <cell r="P102">
            <v>0</v>
          </cell>
        </row>
        <row r="103">
          <cell r="C103" t="str">
            <v>OACP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100000</v>
          </cell>
          <cell r="P103">
            <v>0</v>
          </cell>
        </row>
        <row r="104">
          <cell r="C104" t="str">
            <v>OPSH</v>
          </cell>
          <cell r="D104">
            <v>264495605</v>
          </cell>
          <cell r="E104">
            <v>24395020.03</v>
          </cell>
          <cell r="F104">
            <v>0</v>
          </cell>
          <cell r="G104">
            <v>0</v>
          </cell>
          <cell r="H104">
            <v>187501.5</v>
          </cell>
          <cell r="I104">
            <v>156578.98</v>
          </cell>
          <cell r="J104">
            <v>0</v>
          </cell>
          <cell r="K104">
            <v>0</v>
          </cell>
          <cell r="L104">
            <v>264308103.5</v>
          </cell>
          <cell r="M104">
            <v>24238441.05</v>
          </cell>
          <cell r="N104">
            <v>16380482.18</v>
          </cell>
          <cell r="O104">
            <v>100000</v>
          </cell>
          <cell r="P104">
            <v>163.80482179999998</v>
          </cell>
        </row>
        <row r="105">
          <cell r="C105" t="str">
            <v>OVNF</v>
          </cell>
          <cell r="D105">
            <v>765139937.71</v>
          </cell>
          <cell r="E105">
            <v>675856533.71</v>
          </cell>
          <cell r="F105">
            <v>14425000</v>
          </cell>
          <cell r="G105">
            <v>17005000</v>
          </cell>
          <cell r="H105">
            <v>2563113</v>
          </cell>
          <cell r="I105">
            <v>18572898</v>
          </cell>
          <cell r="J105">
            <v>0</v>
          </cell>
          <cell r="K105">
            <v>0</v>
          </cell>
          <cell r="L105">
            <v>777001824.71</v>
          </cell>
          <cell r="M105">
            <v>674288635.71</v>
          </cell>
          <cell r="N105">
            <v>584512470.08</v>
          </cell>
          <cell r="O105">
            <v>100000</v>
          </cell>
          <cell r="P105">
            <v>5845.1247008</v>
          </cell>
        </row>
        <row r="106">
          <cell r="C106" t="str">
            <v>OSLU</v>
          </cell>
          <cell r="D106">
            <v>62037413</v>
          </cell>
          <cell r="E106">
            <v>62037413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62037413</v>
          </cell>
          <cell r="M106">
            <v>62037413</v>
          </cell>
          <cell r="N106">
            <v>0</v>
          </cell>
          <cell r="O106">
            <v>100000</v>
          </cell>
          <cell r="P106">
            <v>0</v>
          </cell>
        </row>
        <row r="107">
          <cell r="C107" t="str">
            <v>OTLW</v>
          </cell>
          <cell r="D107">
            <v>343734717.39</v>
          </cell>
          <cell r="E107">
            <v>343734717.39</v>
          </cell>
          <cell r="F107">
            <v>86360988</v>
          </cell>
          <cell r="G107">
            <v>86360988</v>
          </cell>
          <cell r="H107">
            <v>83782721.46</v>
          </cell>
          <cell r="I107">
            <v>83782721.46</v>
          </cell>
          <cell r="J107">
            <v>0</v>
          </cell>
          <cell r="K107">
            <v>0</v>
          </cell>
          <cell r="L107">
            <v>346312983.93</v>
          </cell>
          <cell r="M107">
            <v>346312983.93</v>
          </cell>
          <cell r="N107">
            <v>130015249.31</v>
          </cell>
          <cell r="O107">
            <v>100000</v>
          </cell>
          <cell r="P107">
            <v>1300.1524931000001</v>
          </cell>
        </row>
        <row r="108">
          <cell r="C108" t="str">
            <v>OMGS</v>
          </cell>
          <cell r="D108">
            <v>0</v>
          </cell>
          <cell r="E108">
            <v>0</v>
          </cell>
          <cell r="F108">
            <v>82463106</v>
          </cell>
          <cell r="G108">
            <v>102700000</v>
          </cell>
          <cell r="H108">
            <v>32463106</v>
          </cell>
          <cell r="I108">
            <v>82700000</v>
          </cell>
          <cell r="J108">
            <v>1174157584.56</v>
          </cell>
          <cell r="K108">
            <v>1984618518.79</v>
          </cell>
          <cell r="L108">
            <v>1224157584.56</v>
          </cell>
          <cell r="M108">
            <v>2004618518.79</v>
          </cell>
          <cell r="N108">
            <v>2025340818.56</v>
          </cell>
          <cell r="O108">
            <v>100000</v>
          </cell>
          <cell r="P108">
            <v>20253.4081856</v>
          </cell>
        </row>
        <row r="109">
          <cell r="C109" t="str">
            <v>OMPG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100000</v>
          </cell>
          <cell r="P109">
            <v>0</v>
          </cell>
        </row>
        <row r="110">
          <cell r="C110" t="str">
            <v>OCDI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100000</v>
          </cell>
          <cell r="P110">
            <v>0</v>
          </cell>
        </row>
        <row r="111">
          <cell r="C111" t="str">
            <v>OPSA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100000</v>
          </cell>
          <cell r="P111">
            <v>0</v>
          </cell>
        </row>
        <row r="112">
          <cell r="C112" t="str">
            <v>OIPI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100000</v>
          </cell>
          <cell r="P112">
            <v>0</v>
          </cell>
        </row>
        <row r="113">
          <cell r="C113" t="str">
            <v>OAFA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100000</v>
          </cell>
          <cell r="P113">
            <v>0</v>
          </cell>
        </row>
        <row r="114">
          <cell r="C114" t="str">
            <v>OETP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100000</v>
          </cell>
          <cell r="P114">
            <v>0</v>
          </cell>
        </row>
        <row r="115">
          <cell r="C115" t="str">
            <v>OAFB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100000</v>
          </cell>
          <cell r="P115">
            <v>0</v>
          </cell>
        </row>
        <row r="116">
          <cell r="C116" t="str">
            <v>OETF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100000</v>
          </cell>
          <cell r="P11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7">
          <cell r="B7" t="str">
            <v>CGSB</v>
          </cell>
          <cell r="C7">
            <v>1650000000</v>
          </cell>
          <cell r="D7">
            <v>1794627500</v>
          </cell>
          <cell r="E7">
            <v>1300000000</v>
          </cell>
          <cell r="F7">
            <v>1284705163.91</v>
          </cell>
          <cell r="G7">
            <v>0</v>
          </cell>
          <cell r="H7">
            <v>-16984995.05</v>
          </cell>
          <cell r="I7">
            <v>100000</v>
          </cell>
          <cell r="J7">
            <v>290396.576223</v>
          </cell>
          <cell r="K7">
            <v>29039657622.3</v>
          </cell>
        </row>
        <row r="8">
          <cell r="B8" t="str">
            <v>CSPD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100000</v>
          </cell>
          <cell r="J8">
            <v>0</v>
          </cell>
          <cell r="K8">
            <v>0</v>
          </cell>
        </row>
        <row r="9">
          <cell r="B9" t="str">
            <v>CDSS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100000</v>
          </cell>
          <cell r="J9">
            <v>0</v>
          </cell>
          <cell r="K9">
            <v>0</v>
          </cell>
        </row>
        <row r="10">
          <cell r="B10" t="str">
            <v>CTRB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100000</v>
          </cell>
          <cell r="J10">
            <v>0</v>
          </cell>
          <cell r="K10">
            <v>0</v>
          </cell>
        </row>
        <row r="11">
          <cell r="B11" t="str">
            <v>CGSL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100000</v>
          </cell>
          <cell r="J11">
            <v>19.6874022</v>
          </cell>
          <cell r="K11">
            <v>1968740.22</v>
          </cell>
        </row>
        <row r="12">
          <cell r="B12" t="str">
            <v>SGGB</v>
          </cell>
          <cell r="C12">
            <v>1500000000</v>
          </cell>
          <cell r="D12">
            <v>1583251800</v>
          </cell>
          <cell r="E12">
            <v>393200000</v>
          </cell>
          <cell r="F12">
            <v>390260000</v>
          </cell>
          <cell r="G12">
            <v>0</v>
          </cell>
          <cell r="H12">
            <v>-5194365.04</v>
          </cell>
          <cell r="I12">
            <v>100000</v>
          </cell>
          <cell r="J12">
            <v>179538.4356208</v>
          </cell>
          <cell r="K12">
            <v>17953843562.08</v>
          </cell>
        </row>
        <row r="13">
          <cell r="B13" t="str">
            <v>SGGL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100000</v>
          </cell>
          <cell r="J13">
            <v>0</v>
          </cell>
          <cell r="K13">
            <v>0</v>
          </cell>
        </row>
        <row r="14">
          <cell r="B14" t="str">
            <v>SGOA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100000</v>
          </cell>
          <cell r="J14">
            <v>6759.9</v>
          </cell>
          <cell r="K14">
            <v>675990000</v>
          </cell>
        </row>
        <row r="15">
          <cell r="B15" t="str">
            <v>SGGE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100000</v>
          </cell>
          <cell r="J15">
            <v>163.60002</v>
          </cell>
          <cell r="K15">
            <v>16360002</v>
          </cell>
        </row>
        <row r="16">
          <cell r="B16" t="str">
            <v>HLSH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100000</v>
          </cell>
          <cell r="J16">
            <v>3964.2792</v>
          </cell>
          <cell r="K16">
            <v>396427920</v>
          </cell>
        </row>
        <row r="17">
          <cell r="B17" t="str">
            <v>HLSF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100000</v>
          </cell>
          <cell r="J17">
            <v>49.733646500000006</v>
          </cell>
          <cell r="K17">
            <v>4973364.65</v>
          </cell>
        </row>
        <row r="18">
          <cell r="B18" t="str">
            <v>HTLH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100000</v>
          </cell>
          <cell r="J18">
            <v>0</v>
          </cell>
          <cell r="K18">
            <v>0</v>
          </cell>
        </row>
        <row r="19">
          <cell r="B19" t="str">
            <v>HTLN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100000</v>
          </cell>
          <cell r="J19">
            <v>0</v>
          </cell>
          <cell r="K19">
            <v>0</v>
          </cell>
        </row>
        <row r="20">
          <cell r="B20" t="str">
            <v>HMBS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100000</v>
          </cell>
          <cell r="J20">
            <v>0</v>
          </cell>
          <cell r="K20">
            <v>0</v>
          </cell>
        </row>
        <row r="21">
          <cell r="B21" t="str">
            <v>HTHD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100000</v>
          </cell>
          <cell r="J21">
            <v>1002.48077</v>
          </cell>
          <cell r="K21">
            <v>100248077</v>
          </cell>
        </row>
        <row r="22">
          <cell r="B22" t="str">
            <v>HTDN</v>
          </cell>
          <cell r="C22">
            <v>1000000000</v>
          </cell>
          <cell r="D22">
            <v>1000000000</v>
          </cell>
          <cell r="E22">
            <v>850000000</v>
          </cell>
          <cell r="F22">
            <v>850000000</v>
          </cell>
          <cell r="G22">
            <v>0</v>
          </cell>
          <cell r="H22">
            <v>-2220380.39</v>
          </cell>
          <cell r="I22">
            <v>100000</v>
          </cell>
          <cell r="J22">
            <v>113621.962402</v>
          </cell>
          <cell r="K22">
            <v>11362196240.2</v>
          </cell>
        </row>
        <row r="23">
          <cell r="B23" t="str">
            <v>HTDA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100000</v>
          </cell>
          <cell r="J23">
            <v>0</v>
          </cell>
          <cell r="K23">
            <v>0</v>
          </cell>
        </row>
        <row r="24">
          <cell r="B24" t="str">
            <v>HFHD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100000</v>
          </cell>
          <cell r="J24">
            <v>0</v>
          </cell>
          <cell r="K24">
            <v>0</v>
          </cell>
        </row>
        <row r="25">
          <cell r="B25" t="str">
            <v>HFDN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100000</v>
          </cell>
          <cell r="J25">
            <v>0</v>
          </cell>
          <cell r="K25">
            <v>0</v>
          </cell>
        </row>
        <row r="26">
          <cell r="B26" t="str">
            <v>HFDA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100000</v>
          </cell>
          <cell r="J26">
            <v>0</v>
          </cell>
          <cell r="K26">
            <v>0</v>
          </cell>
        </row>
        <row r="27">
          <cell r="B27" t="str">
            <v>HODS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100000</v>
          </cell>
          <cell r="J27">
            <v>0</v>
          </cell>
          <cell r="K27">
            <v>0</v>
          </cell>
        </row>
        <row r="28">
          <cell r="B28" t="str">
            <v>ISAS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100000</v>
          </cell>
          <cell r="J28">
            <v>1009.75953</v>
          </cell>
          <cell r="K28">
            <v>100975953</v>
          </cell>
        </row>
        <row r="29">
          <cell r="B29" t="str">
            <v>ITPE</v>
          </cell>
          <cell r="C29">
            <v>0</v>
          </cell>
          <cell r="D29">
            <v>0</v>
          </cell>
          <cell r="E29">
            <v>1829100</v>
          </cell>
          <cell r="F29">
            <v>25353395.35</v>
          </cell>
          <cell r="G29">
            <v>0</v>
          </cell>
          <cell r="H29">
            <v>0</v>
          </cell>
          <cell r="I29">
            <v>100000</v>
          </cell>
          <cell r="J29">
            <v>23864.722385999998</v>
          </cell>
          <cell r="K29">
            <v>2386472238.6</v>
          </cell>
        </row>
        <row r="30">
          <cell r="B30" t="str">
            <v>ITCE</v>
          </cell>
          <cell r="C30">
            <v>729580</v>
          </cell>
          <cell r="D30">
            <v>40304179.69</v>
          </cell>
          <cell r="E30">
            <v>2908140</v>
          </cell>
          <cell r="F30">
            <v>4517569.69</v>
          </cell>
          <cell r="G30">
            <v>0</v>
          </cell>
          <cell r="H30">
            <v>0</v>
          </cell>
          <cell r="I30">
            <v>100000</v>
          </cell>
          <cell r="J30">
            <v>99917.85625200001</v>
          </cell>
          <cell r="K30">
            <v>9991785625.2</v>
          </cell>
        </row>
        <row r="31">
          <cell r="B31" t="str">
            <v>IEPG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100000</v>
          </cell>
          <cell r="J31">
            <v>0</v>
          </cell>
          <cell r="K31">
            <v>0</v>
          </cell>
        </row>
        <row r="32">
          <cell r="B32" t="str">
            <v>IESA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100000</v>
          </cell>
          <cell r="J32">
            <v>0</v>
          </cell>
          <cell r="K32">
            <v>0</v>
          </cell>
        </row>
        <row r="33">
          <cell r="B33" t="str">
            <v>IDPG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100000</v>
          </cell>
          <cell r="J33">
            <v>0</v>
          </cell>
          <cell r="K33">
            <v>0</v>
          </cell>
        </row>
        <row r="34">
          <cell r="B34" t="str">
            <v>IPTD</v>
          </cell>
          <cell r="C34">
            <v>0</v>
          </cell>
          <cell r="D34">
            <v>0</v>
          </cell>
          <cell r="E34">
            <v>137500000</v>
          </cell>
          <cell r="F34">
            <v>133781000</v>
          </cell>
          <cell r="G34">
            <v>0</v>
          </cell>
          <cell r="H34">
            <v>-2212401.81</v>
          </cell>
          <cell r="I34">
            <v>100000</v>
          </cell>
          <cell r="J34">
            <v>71271.624337</v>
          </cell>
          <cell r="K34">
            <v>7127162433.7</v>
          </cell>
        </row>
        <row r="35">
          <cell r="B35" t="str">
            <v>IPCP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100000</v>
          </cell>
          <cell r="J35">
            <v>0</v>
          </cell>
          <cell r="K35">
            <v>0</v>
          </cell>
        </row>
        <row r="36">
          <cell r="B36" t="str">
            <v>ICTD</v>
          </cell>
          <cell r="C36">
            <v>500000000</v>
          </cell>
          <cell r="D36">
            <v>500000000</v>
          </cell>
          <cell r="E36">
            <v>0</v>
          </cell>
          <cell r="F36">
            <v>0</v>
          </cell>
          <cell r="G36">
            <v>0</v>
          </cell>
          <cell r="H36">
            <v>-3165965.62</v>
          </cell>
          <cell r="I36">
            <v>100000</v>
          </cell>
          <cell r="J36">
            <v>74024.85723770001</v>
          </cell>
          <cell r="K36">
            <v>7402485723.77</v>
          </cell>
        </row>
        <row r="37">
          <cell r="B37" t="str">
            <v>ICCP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100000</v>
          </cell>
          <cell r="J37">
            <v>0</v>
          </cell>
          <cell r="K37">
            <v>0</v>
          </cell>
        </row>
        <row r="38">
          <cell r="B38" t="str">
            <v>ILWC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100000</v>
          </cell>
          <cell r="J38">
            <v>0</v>
          </cell>
          <cell r="K38">
            <v>0</v>
          </cell>
        </row>
        <row r="39">
          <cell r="B39" t="str">
            <v>IPFD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-44580.86</v>
          </cell>
          <cell r="I39">
            <v>100000</v>
          </cell>
          <cell r="J39">
            <v>6045.78638</v>
          </cell>
          <cell r="K39">
            <v>604578638</v>
          </cell>
        </row>
        <row r="40">
          <cell r="B40" t="str">
            <v>ICFD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100000</v>
          </cell>
          <cell r="J40">
            <v>0</v>
          </cell>
          <cell r="K40">
            <v>0</v>
          </cell>
        </row>
        <row r="41">
          <cell r="B41" t="str">
            <v>EAEQ</v>
          </cell>
          <cell r="C41">
            <v>0</v>
          </cell>
          <cell r="D41">
            <v>0</v>
          </cell>
          <cell r="E41">
            <v>1095690</v>
          </cell>
          <cell r="F41">
            <v>10099152.11</v>
          </cell>
          <cell r="G41">
            <v>0</v>
          </cell>
          <cell r="H41">
            <v>0</v>
          </cell>
          <cell r="I41">
            <v>100000</v>
          </cell>
          <cell r="J41">
            <v>78429.82326</v>
          </cell>
          <cell r="K41">
            <v>7842982326</v>
          </cell>
        </row>
        <row r="42">
          <cell r="B42" t="str">
            <v>EACE</v>
          </cell>
          <cell r="C42">
            <v>2816832</v>
          </cell>
          <cell r="D42">
            <v>879947091.66</v>
          </cell>
          <cell r="E42">
            <v>12593200</v>
          </cell>
          <cell r="F42">
            <v>254495431.42</v>
          </cell>
          <cell r="G42">
            <v>-1802173</v>
          </cell>
          <cell r="H42">
            <v>0</v>
          </cell>
          <cell r="I42">
            <v>100000</v>
          </cell>
          <cell r="J42">
            <v>906060.4494766</v>
          </cell>
          <cell r="K42">
            <v>90606044947.66</v>
          </cell>
        </row>
        <row r="43">
          <cell r="B43" t="str">
            <v>EFES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100000</v>
          </cell>
          <cell r="J43">
            <v>1228.7895352</v>
          </cell>
          <cell r="K43">
            <v>122878953.52</v>
          </cell>
        </row>
        <row r="44">
          <cell r="B44" t="str">
            <v>EEPG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100000</v>
          </cell>
          <cell r="J44">
            <v>43656.76165</v>
          </cell>
          <cell r="K44">
            <v>4365676165</v>
          </cell>
        </row>
        <row r="45">
          <cell r="B45" t="str">
            <v>EPBT</v>
          </cell>
          <cell r="C45">
            <v>0</v>
          </cell>
          <cell r="D45">
            <v>0</v>
          </cell>
          <cell r="E45">
            <v>200000000</v>
          </cell>
          <cell r="F45">
            <v>200000000</v>
          </cell>
          <cell r="G45">
            <v>0</v>
          </cell>
          <cell r="H45">
            <v>0</v>
          </cell>
          <cell r="I45">
            <v>100000</v>
          </cell>
          <cell r="J45">
            <v>4268.4118594</v>
          </cell>
          <cell r="K45">
            <v>426841185.94</v>
          </cell>
        </row>
        <row r="46">
          <cell r="B46" t="str">
            <v>EPBF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100000</v>
          </cell>
          <cell r="J46">
            <v>0</v>
          </cell>
          <cell r="K46">
            <v>0</v>
          </cell>
        </row>
        <row r="47">
          <cell r="B47" t="str">
            <v>EPNQ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100000</v>
          </cell>
          <cell r="J47">
            <v>748.1954469</v>
          </cell>
          <cell r="K47">
            <v>74819544.69</v>
          </cell>
        </row>
        <row r="48">
          <cell r="B48" t="str">
            <v>ECIS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100000</v>
          </cell>
          <cell r="J48">
            <v>0</v>
          </cell>
          <cell r="K48">
            <v>0</v>
          </cell>
        </row>
        <row r="49">
          <cell r="B49" t="str">
            <v>ECOS</v>
          </cell>
          <cell r="C49">
            <v>250000000</v>
          </cell>
          <cell r="D49">
            <v>250000000</v>
          </cell>
          <cell r="E49">
            <v>300000000</v>
          </cell>
          <cell r="F49">
            <v>300000000</v>
          </cell>
          <cell r="G49">
            <v>0</v>
          </cell>
          <cell r="H49">
            <v>-1757225.88</v>
          </cell>
          <cell r="I49">
            <v>100000</v>
          </cell>
          <cell r="J49">
            <v>147364.2497852</v>
          </cell>
          <cell r="K49">
            <v>14736424978.52</v>
          </cell>
        </row>
        <row r="50">
          <cell r="B50" t="str">
            <v>EDPG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100000</v>
          </cell>
          <cell r="J50">
            <v>0</v>
          </cell>
          <cell r="K50">
            <v>0</v>
          </cell>
        </row>
        <row r="51">
          <cell r="B51" t="str">
            <v>ECDI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100000</v>
          </cell>
          <cell r="J51">
            <v>0</v>
          </cell>
          <cell r="K51">
            <v>0</v>
          </cell>
        </row>
        <row r="52">
          <cell r="B52" t="str">
            <v>EINP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100000</v>
          </cell>
          <cell r="J52">
            <v>0</v>
          </cell>
          <cell r="K52">
            <v>0</v>
          </cell>
        </row>
        <row r="53">
          <cell r="B53" t="str">
            <v>ELPL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100000</v>
          </cell>
          <cell r="J53">
            <v>0</v>
          </cell>
          <cell r="K53">
            <v>0</v>
          </cell>
        </row>
        <row r="54">
          <cell r="B54" t="str">
            <v>ELMI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100000</v>
          </cell>
          <cell r="J54">
            <v>0</v>
          </cell>
          <cell r="K54">
            <v>0</v>
          </cell>
        </row>
        <row r="55">
          <cell r="B55" t="str">
            <v>ELMO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100000</v>
          </cell>
          <cell r="J55">
            <v>0</v>
          </cell>
          <cell r="K55">
            <v>0</v>
          </cell>
        </row>
        <row r="56">
          <cell r="B56" t="str">
            <v>ECDB</v>
          </cell>
          <cell r="C56">
            <v>4329541342.1</v>
          </cell>
          <cell r="D56">
            <v>4329541342.1</v>
          </cell>
          <cell r="E56">
            <v>3935941342</v>
          </cell>
          <cell r="F56">
            <v>3935941342</v>
          </cell>
          <cell r="G56">
            <v>0</v>
          </cell>
          <cell r="H56">
            <v>0</v>
          </cell>
          <cell r="I56">
            <v>100000</v>
          </cell>
          <cell r="J56">
            <v>100586.18793100001</v>
          </cell>
          <cell r="K56">
            <v>10058618793.1</v>
          </cell>
        </row>
        <row r="57">
          <cell r="B57" t="str">
            <v>EDCD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100000</v>
          </cell>
          <cell r="J57">
            <v>0</v>
          </cell>
          <cell r="K57">
            <v>0</v>
          </cell>
        </row>
        <row r="58">
          <cell r="B58" t="str">
            <v>ECMR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100000</v>
          </cell>
          <cell r="J58">
            <v>0</v>
          </cell>
          <cell r="K58">
            <v>0</v>
          </cell>
        </row>
        <row r="59">
          <cell r="B59" t="str">
            <v>EDPD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100000</v>
          </cell>
          <cell r="J59">
            <v>0</v>
          </cell>
          <cell r="K59">
            <v>0</v>
          </cell>
        </row>
        <row r="60">
          <cell r="B60" t="str">
            <v>ECBO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100000</v>
          </cell>
          <cell r="J60">
            <v>0</v>
          </cell>
          <cell r="K60">
            <v>0</v>
          </cell>
        </row>
        <row r="61">
          <cell r="B61" t="str">
            <v>ECCP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100000</v>
          </cell>
          <cell r="J61">
            <v>0</v>
          </cell>
          <cell r="K61">
            <v>0</v>
          </cell>
        </row>
        <row r="62">
          <cell r="B62" t="str">
            <v>ECAM</v>
          </cell>
          <cell r="C62">
            <v>99991710</v>
          </cell>
          <cell r="D62">
            <v>99991710</v>
          </cell>
          <cell r="E62">
            <v>99991710</v>
          </cell>
          <cell r="F62">
            <v>99991710</v>
          </cell>
          <cell r="G62">
            <v>0</v>
          </cell>
          <cell r="H62">
            <v>0</v>
          </cell>
          <cell r="I62">
            <v>100000</v>
          </cell>
          <cell r="J62">
            <v>0</v>
          </cell>
          <cell r="K62">
            <v>0</v>
          </cell>
        </row>
        <row r="63">
          <cell r="B63" t="str">
            <v>EUPD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100000</v>
          </cell>
          <cell r="J63">
            <v>7734.0562</v>
          </cell>
          <cell r="K63">
            <v>773405620</v>
          </cell>
        </row>
        <row r="64">
          <cell r="B64" t="str">
            <v>EPPD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100000</v>
          </cell>
          <cell r="J64">
            <v>0</v>
          </cell>
          <cell r="K64">
            <v>0</v>
          </cell>
        </row>
        <row r="65">
          <cell r="B65" t="str">
            <v>EUPS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100000</v>
          </cell>
          <cell r="J65">
            <v>0</v>
          </cell>
          <cell r="K65">
            <v>0</v>
          </cell>
        </row>
        <row r="66">
          <cell r="B66" t="str">
            <v>EPPS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100000</v>
          </cell>
          <cell r="J66">
            <v>0</v>
          </cell>
          <cell r="K66">
            <v>0</v>
          </cell>
        </row>
        <row r="67">
          <cell r="B67" t="str">
            <v>EFDS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100000</v>
          </cell>
          <cell r="J67">
            <v>0</v>
          </cell>
          <cell r="K67">
            <v>0</v>
          </cell>
        </row>
        <row r="68">
          <cell r="B68" t="str">
            <v>EGMF</v>
          </cell>
          <cell r="C68">
            <v>9542608952.94</v>
          </cell>
          <cell r="D68">
            <v>16411100000</v>
          </cell>
          <cell r="E68">
            <v>5037016212.2</v>
          </cell>
          <cell r="F68">
            <v>11275706121.99</v>
          </cell>
          <cell r="G68">
            <v>-1445530174.94</v>
          </cell>
          <cell r="H68">
            <v>-3477320641.21</v>
          </cell>
          <cell r="I68">
            <v>100000</v>
          </cell>
          <cell r="J68">
            <v>25150.5655471</v>
          </cell>
          <cell r="K68">
            <v>2515056554.71</v>
          </cell>
        </row>
        <row r="69">
          <cell r="B69" t="str">
            <v>EMPG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100000</v>
          </cell>
          <cell r="J69">
            <v>0</v>
          </cell>
          <cell r="K69">
            <v>0</v>
          </cell>
        </row>
        <row r="70">
          <cell r="B70" t="str">
            <v>ENCA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100000</v>
          </cell>
          <cell r="J70">
            <v>0</v>
          </cell>
          <cell r="K70">
            <v>0</v>
          </cell>
        </row>
        <row r="71">
          <cell r="B71" t="str">
            <v>OBPT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100000</v>
          </cell>
          <cell r="J71">
            <v>1193.7255173</v>
          </cell>
          <cell r="K71">
            <v>119372551.73</v>
          </cell>
        </row>
        <row r="72">
          <cell r="B72" t="str">
            <v>OBPF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100000</v>
          </cell>
          <cell r="J72">
            <v>0</v>
          </cell>
          <cell r="K72">
            <v>0</v>
          </cell>
        </row>
        <row r="73">
          <cell r="B73" t="str">
            <v>OESH</v>
          </cell>
          <cell r="C73">
            <v>0</v>
          </cell>
          <cell r="D73">
            <v>0</v>
          </cell>
          <cell r="E73">
            <v>96208</v>
          </cell>
          <cell r="F73">
            <v>61.7</v>
          </cell>
          <cell r="G73">
            <v>0</v>
          </cell>
          <cell r="H73">
            <v>0</v>
          </cell>
          <cell r="I73">
            <v>100000</v>
          </cell>
          <cell r="J73">
            <v>18691.1697625</v>
          </cell>
          <cell r="K73">
            <v>1869116976.25</v>
          </cell>
        </row>
        <row r="74">
          <cell r="B74" t="str">
            <v>OEPU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100000</v>
          </cell>
          <cell r="J74">
            <v>1877.7022751</v>
          </cell>
          <cell r="K74">
            <v>187770227.51</v>
          </cell>
        </row>
        <row r="75">
          <cell r="B75" t="str">
            <v>OEPG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100000</v>
          </cell>
          <cell r="J75">
            <v>2585.3805</v>
          </cell>
          <cell r="K75">
            <v>258538050</v>
          </cell>
        </row>
        <row r="76">
          <cell r="B76" t="str">
            <v>OLDB</v>
          </cell>
          <cell r="C76">
            <v>0</v>
          </cell>
          <cell r="D76">
            <v>0</v>
          </cell>
          <cell r="E76">
            <v>200933000</v>
          </cell>
          <cell r="F76">
            <v>200933000</v>
          </cell>
          <cell r="G76">
            <v>0</v>
          </cell>
          <cell r="H76">
            <v>-74279.35</v>
          </cell>
          <cell r="I76">
            <v>100000</v>
          </cell>
          <cell r="J76">
            <v>5062.62311</v>
          </cell>
          <cell r="K76">
            <v>506262311</v>
          </cell>
        </row>
        <row r="77">
          <cell r="B77" t="str">
            <v>ODPG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100000</v>
          </cell>
          <cell r="J77">
            <v>0</v>
          </cell>
          <cell r="K77">
            <v>0</v>
          </cell>
        </row>
        <row r="78">
          <cell r="B78" t="str">
            <v>OACP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100000</v>
          </cell>
          <cell r="J78">
            <v>0</v>
          </cell>
          <cell r="K78">
            <v>0</v>
          </cell>
        </row>
        <row r="79">
          <cell r="B79" t="str">
            <v>OPSH</v>
          </cell>
          <cell r="C79">
            <v>0</v>
          </cell>
          <cell r="D79">
            <v>0</v>
          </cell>
          <cell r="E79">
            <v>187503</v>
          </cell>
          <cell r="F79">
            <v>187503</v>
          </cell>
          <cell r="G79">
            <v>0</v>
          </cell>
          <cell r="H79">
            <v>0</v>
          </cell>
          <cell r="I79">
            <v>100000</v>
          </cell>
          <cell r="J79">
            <v>141.5123063</v>
          </cell>
          <cell r="K79">
            <v>14151230.63</v>
          </cell>
        </row>
        <row r="80">
          <cell r="B80" t="str">
            <v>OVNF</v>
          </cell>
          <cell r="C80">
            <v>14909267</v>
          </cell>
          <cell r="D80">
            <v>14909267</v>
          </cell>
          <cell r="E80">
            <v>1605353</v>
          </cell>
          <cell r="F80">
            <v>9860690</v>
          </cell>
          <cell r="G80">
            <v>0</v>
          </cell>
          <cell r="H80">
            <v>0</v>
          </cell>
          <cell r="I80">
            <v>100000</v>
          </cell>
          <cell r="J80">
            <v>5785.232566799999</v>
          </cell>
          <cell r="K80">
            <v>578523256.68</v>
          </cell>
        </row>
        <row r="81">
          <cell r="B81" t="str">
            <v>OSLU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100000</v>
          </cell>
          <cell r="J81">
            <v>0</v>
          </cell>
          <cell r="K81">
            <v>0</v>
          </cell>
        </row>
        <row r="82">
          <cell r="B82" t="str">
            <v>OTLW</v>
          </cell>
          <cell r="C82">
            <v>0</v>
          </cell>
          <cell r="D82">
            <v>0</v>
          </cell>
          <cell r="E82">
            <v>4466698</v>
          </cell>
          <cell r="F82">
            <v>4466698</v>
          </cell>
          <cell r="G82">
            <v>0</v>
          </cell>
          <cell r="H82">
            <v>0</v>
          </cell>
          <cell r="I82">
            <v>100000</v>
          </cell>
          <cell r="J82">
            <v>944.9768786</v>
          </cell>
          <cell r="K82">
            <v>94497687.86</v>
          </cell>
        </row>
        <row r="83">
          <cell r="B83" t="str">
            <v>OMGS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1445530174.94</v>
          </cell>
          <cell r="H83">
            <v>3477320641.21</v>
          </cell>
          <cell r="I83">
            <v>100000</v>
          </cell>
          <cell r="J83">
            <v>35549.9302341</v>
          </cell>
          <cell r="K83">
            <v>3554993023.41</v>
          </cell>
        </row>
        <row r="84">
          <cell r="B84" t="str">
            <v>OMPG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100000</v>
          </cell>
          <cell r="J84">
            <v>0</v>
          </cell>
          <cell r="K84">
            <v>0</v>
          </cell>
        </row>
        <row r="85">
          <cell r="B85" t="str">
            <v>OCDI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100000</v>
          </cell>
          <cell r="J85">
            <v>0</v>
          </cell>
          <cell r="K85">
            <v>0</v>
          </cell>
        </row>
        <row r="86">
          <cell r="B86" t="str">
            <v>OPSA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100000</v>
          </cell>
          <cell r="J86">
            <v>0</v>
          </cell>
          <cell r="K86">
            <v>0</v>
          </cell>
        </row>
        <row r="87">
          <cell r="B87" t="str">
            <v>OIPI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100000</v>
          </cell>
          <cell r="J87">
            <v>0</v>
          </cell>
          <cell r="K87">
            <v>0</v>
          </cell>
        </row>
        <row r="88">
          <cell r="B88" t="str">
            <v>HDPG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100000</v>
          </cell>
          <cell r="J88">
            <v>0</v>
          </cell>
          <cell r="K88">
            <v>0</v>
          </cell>
        </row>
        <row r="89">
          <cell r="B89" t="str">
            <v>HOMB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100000</v>
          </cell>
          <cell r="J89">
            <v>0</v>
          </cell>
          <cell r="K89">
            <v>0</v>
          </cell>
        </row>
        <row r="90">
          <cell r="B90" t="str">
            <v>HOPG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100000</v>
          </cell>
          <cell r="J90">
            <v>0</v>
          </cell>
          <cell r="K90">
            <v>0</v>
          </cell>
        </row>
        <row r="91">
          <cell r="B91" t="str">
            <v>IDDF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100000</v>
          </cell>
          <cell r="J91">
            <v>1046.31837</v>
          </cell>
          <cell r="K91">
            <v>104631837</v>
          </cell>
        </row>
        <row r="92">
          <cell r="B92" t="str">
            <v>IOEQ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100000</v>
          </cell>
          <cell r="J92">
            <v>928.3797175</v>
          </cell>
          <cell r="K92">
            <v>92837971.75</v>
          </cell>
        </row>
        <row r="93">
          <cell r="B93" t="str">
            <v>IODS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-79964.34</v>
          </cell>
          <cell r="I93">
            <v>100000</v>
          </cell>
          <cell r="J93">
            <v>3010.72474</v>
          </cell>
          <cell r="K93">
            <v>301072474</v>
          </cell>
        </row>
        <row r="94">
          <cell r="B94" t="str">
            <v>IOSA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100000</v>
          </cell>
          <cell r="J94">
            <v>0</v>
          </cell>
          <cell r="K94">
            <v>0</v>
          </cell>
        </row>
        <row r="95">
          <cell r="B95" t="str">
            <v>IOPE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100000</v>
          </cell>
          <cell r="J95">
            <v>0</v>
          </cell>
          <cell r="K95">
            <v>0</v>
          </cell>
        </row>
        <row r="96">
          <cell r="B96" t="str">
            <v>IOPD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100000</v>
          </cell>
          <cell r="J96">
            <v>0</v>
          </cell>
          <cell r="K96">
            <v>0</v>
          </cell>
        </row>
        <row r="97">
          <cell r="B97" t="str">
            <v>EMUN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100000</v>
          </cell>
          <cell r="J97">
            <v>0</v>
          </cell>
          <cell r="K97">
            <v>0</v>
          </cell>
        </row>
        <row r="98">
          <cell r="B98" t="str">
            <v>ECCR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100000</v>
          </cell>
          <cell r="J98">
            <v>0</v>
          </cell>
          <cell r="K98">
            <v>0</v>
          </cell>
        </row>
        <row r="99">
          <cell r="B99" t="str">
            <v>OMUN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100000</v>
          </cell>
          <cell r="J99">
            <v>0</v>
          </cell>
          <cell r="K99">
            <v>0</v>
          </cell>
        </row>
        <row r="100">
          <cell r="B100" t="str">
            <v>OAFA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100000</v>
          </cell>
          <cell r="J100">
            <v>0</v>
          </cell>
          <cell r="K100">
            <v>0</v>
          </cell>
        </row>
        <row r="101">
          <cell r="B101" t="str">
            <v>OAFB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100000</v>
          </cell>
          <cell r="J101">
            <v>0</v>
          </cell>
          <cell r="K101">
            <v>0</v>
          </cell>
        </row>
        <row r="102">
          <cell r="B102" t="str">
            <v>EDCI</v>
          </cell>
          <cell r="C102" t="str">
            <v>0.00</v>
          </cell>
          <cell r="D102" t="str">
            <v>0.00</v>
          </cell>
          <cell r="E102" t="str">
            <v>0.00</v>
          </cell>
          <cell r="F102" t="str">
            <v>0.00</v>
          </cell>
          <cell r="G102" t="str">
            <v>0.00</v>
          </cell>
          <cell r="H102" t="str">
            <v>0.00</v>
          </cell>
          <cell r="I102">
            <v>100000</v>
          </cell>
          <cell r="J102">
            <v>0</v>
          </cell>
          <cell r="K102">
            <v>0</v>
          </cell>
        </row>
        <row r="103">
          <cell r="B103" t="str">
            <v>ERNP</v>
          </cell>
          <cell r="C103" t="str">
            <v>0.00</v>
          </cell>
          <cell r="D103" t="str">
            <v>0.00</v>
          </cell>
          <cell r="E103" t="str">
            <v>0.00</v>
          </cell>
          <cell r="F103" t="str">
            <v>0.00</v>
          </cell>
          <cell r="G103" t="str">
            <v>0.00</v>
          </cell>
          <cell r="H103" t="str">
            <v>0.00</v>
          </cell>
          <cell r="I103">
            <v>100000</v>
          </cell>
          <cell r="J103">
            <v>0</v>
          </cell>
          <cell r="K103">
            <v>0</v>
          </cell>
        </row>
        <row r="104">
          <cell r="B104" t="str">
            <v>ERCP</v>
          </cell>
          <cell r="C104" t="str">
            <v>0.00</v>
          </cell>
          <cell r="D104" t="str">
            <v>0.00</v>
          </cell>
          <cell r="E104" t="str">
            <v>0.00</v>
          </cell>
          <cell r="F104" t="str">
            <v>0.00</v>
          </cell>
          <cell r="G104" t="str">
            <v>0.00</v>
          </cell>
          <cell r="H104" t="str">
            <v>0.00</v>
          </cell>
          <cell r="I104">
            <v>100000</v>
          </cell>
          <cell r="J104">
            <v>0</v>
          </cell>
          <cell r="K104">
            <v>0</v>
          </cell>
        </row>
        <row r="105">
          <cell r="B105" t="str">
            <v>ODCI</v>
          </cell>
          <cell r="C105" t="str">
            <v>0.00</v>
          </cell>
          <cell r="D105" t="str">
            <v>0.00</v>
          </cell>
          <cell r="E105" t="str">
            <v>0.00</v>
          </cell>
          <cell r="F105" t="str">
            <v>0.00</v>
          </cell>
          <cell r="G105" t="str">
            <v>0.00</v>
          </cell>
          <cell r="H105" t="str">
            <v>0.00</v>
          </cell>
          <cell r="I105">
            <v>100000</v>
          </cell>
          <cell r="J105">
            <v>0</v>
          </cell>
          <cell r="K105">
            <v>0</v>
          </cell>
        </row>
        <row r="106">
          <cell r="B106" t="str">
            <v>ORNP</v>
          </cell>
          <cell r="C106" t="str">
            <v>0.00</v>
          </cell>
          <cell r="D106" t="str">
            <v>0.00</v>
          </cell>
          <cell r="E106" t="str">
            <v>0.00</v>
          </cell>
          <cell r="F106" t="str">
            <v>0.00</v>
          </cell>
          <cell r="G106" t="str">
            <v>0.00</v>
          </cell>
          <cell r="H106" t="str">
            <v>0.00</v>
          </cell>
          <cell r="I106">
            <v>100000</v>
          </cell>
          <cell r="J106">
            <v>0</v>
          </cell>
          <cell r="K106">
            <v>0</v>
          </cell>
        </row>
        <row r="107">
          <cell r="B107" t="str">
            <v>ORCP</v>
          </cell>
          <cell r="C107" t="str">
            <v>0.00</v>
          </cell>
          <cell r="D107" t="str">
            <v>0.00</v>
          </cell>
          <cell r="E107" t="str">
            <v>0.00</v>
          </cell>
          <cell r="F107" t="str">
            <v>0.00</v>
          </cell>
          <cell r="G107" t="str">
            <v>0.00</v>
          </cell>
          <cell r="H107" t="str">
            <v>0.00</v>
          </cell>
          <cell r="I107">
            <v>100000</v>
          </cell>
          <cell r="J107">
            <v>0</v>
          </cell>
          <cell r="K107">
            <v>0</v>
          </cell>
        </row>
        <row r="108">
          <cell r="B108" t="str">
            <v>EETF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100000</v>
          </cell>
          <cell r="J108">
            <v>1782.5490588</v>
          </cell>
          <cell r="K108">
            <v>178254905.88</v>
          </cell>
        </row>
        <row r="109">
          <cell r="B109" t="str">
            <v>EETP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100000</v>
          </cell>
          <cell r="J109">
            <v>0</v>
          </cell>
          <cell r="K109">
            <v>0</v>
          </cell>
        </row>
        <row r="110">
          <cell r="B110" t="str">
            <v>OETF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100000</v>
          </cell>
          <cell r="J110">
            <v>0</v>
          </cell>
          <cell r="K110">
            <v>0</v>
          </cell>
        </row>
        <row r="111">
          <cell r="B111" t="str">
            <v>OETP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100000</v>
          </cell>
          <cell r="J111">
            <v>0</v>
          </cell>
          <cell r="K111">
            <v>0</v>
          </cell>
        </row>
        <row r="112">
          <cell r="B112" t="str">
            <v>EORB</v>
          </cell>
          <cell r="C112" t="str">
            <v>0.00</v>
          </cell>
          <cell r="D112" t="str">
            <v>0.00</v>
          </cell>
          <cell r="E112" t="str">
            <v>0.00</v>
          </cell>
          <cell r="F112" t="str">
            <v>0.00</v>
          </cell>
          <cell r="G112" t="str">
            <v>0.00</v>
          </cell>
          <cell r="H112" t="str">
            <v>0.00</v>
          </cell>
          <cell r="I112">
            <v>100000</v>
          </cell>
          <cell r="J112">
            <v>0</v>
          </cell>
          <cell r="K112">
            <v>0</v>
          </cell>
        </row>
        <row r="113">
          <cell r="B113" t="str">
            <v>IORB</v>
          </cell>
          <cell r="C113" t="str">
            <v>0.00</v>
          </cell>
          <cell r="D113" t="str">
            <v>0.00</v>
          </cell>
          <cell r="E113" t="str">
            <v>0.00</v>
          </cell>
          <cell r="F113" t="str">
            <v>0.00</v>
          </cell>
          <cell r="G113" t="str">
            <v>0.00</v>
          </cell>
          <cell r="H113" t="str">
            <v>0.00</v>
          </cell>
          <cell r="I113">
            <v>100000</v>
          </cell>
          <cell r="J113">
            <v>0</v>
          </cell>
          <cell r="K113">
            <v>0</v>
          </cell>
        </row>
        <row r="114">
          <cell r="B114" t="str">
            <v>OORB</v>
          </cell>
          <cell r="C114" t="str">
            <v>0.00</v>
          </cell>
          <cell r="D114" t="str">
            <v>0.00</v>
          </cell>
          <cell r="E114" t="str">
            <v>0.00</v>
          </cell>
          <cell r="F114" t="str">
            <v>0.00</v>
          </cell>
          <cell r="G114" t="str">
            <v>0.00</v>
          </cell>
          <cell r="H114" t="str">
            <v>0.00</v>
          </cell>
          <cell r="I114">
            <v>100000</v>
          </cell>
          <cell r="J114">
            <v>0</v>
          </cell>
          <cell r="K114">
            <v>0</v>
          </cell>
        </row>
        <row r="115">
          <cell r="B115" t="str">
            <v>IOOB</v>
          </cell>
          <cell r="C115" t="str">
            <v>0.00</v>
          </cell>
          <cell r="D115" t="str">
            <v>0.00</v>
          </cell>
          <cell r="E115" t="str">
            <v>0.00</v>
          </cell>
          <cell r="F115" t="str">
            <v>0.00</v>
          </cell>
          <cell r="G115" t="str">
            <v>0.00</v>
          </cell>
          <cell r="H115" t="str">
            <v>0.00</v>
          </cell>
          <cell r="I115">
            <v>100000</v>
          </cell>
          <cell r="J115">
            <v>0</v>
          </cell>
          <cell r="K115">
            <v>0</v>
          </cell>
        </row>
        <row r="116">
          <cell r="B116" t="str">
            <v>ILBI</v>
          </cell>
          <cell r="C116" t="str">
            <v>0.00</v>
          </cell>
          <cell r="D116" t="str">
            <v>0.00</v>
          </cell>
          <cell r="E116" t="str">
            <v>0.00</v>
          </cell>
          <cell r="F116" t="str">
            <v>0.00</v>
          </cell>
          <cell r="G116" t="str">
            <v>0.00</v>
          </cell>
          <cell r="H116" t="str">
            <v>0.00</v>
          </cell>
          <cell r="I116">
            <v>100000</v>
          </cell>
          <cell r="J116">
            <v>0</v>
          </cell>
          <cell r="K116">
            <v>0</v>
          </cell>
        </row>
        <row r="117">
          <cell r="B117" t="str">
            <v>HLBH</v>
          </cell>
          <cell r="C117" t="str">
            <v>0.00</v>
          </cell>
          <cell r="D117" t="str">
            <v>0.00</v>
          </cell>
          <cell r="E117" t="str">
            <v>0.00</v>
          </cell>
          <cell r="F117" t="str">
            <v>0.00</v>
          </cell>
          <cell r="G117" t="str">
            <v>0.00</v>
          </cell>
          <cell r="H117" t="str">
            <v>0.00</v>
          </cell>
          <cell r="I117">
            <v>100000</v>
          </cell>
          <cell r="J117">
            <v>0</v>
          </cell>
          <cell r="K117">
            <v>0</v>
          </cell>
        </row>
        <row r="118">
          <cell r="B118" t="str">
            <v>IOLB</v>
          </cell>
          <cell r="C118" t="str">
            <v>0.00</v>
          </cell>
          <cell r="D118" t="str">
            <v>0.00</v>
          </cell>
          <cell r="E118" t="str">
            <v>0.00</v>
          </cell>
          <cell r="F118" t="str">
            <v>0.00</v>
          </cell>
          <cell r="G118" t="str">
            <v>0.00</v>
          </cell>
          <cell r="H118" t="str">
            <v>0.00</v>
          </cell>
          <cell r="I118">
            <v>100000</v>
          </cell>
          <cell r="J118">
            <v>0</v>
          </cell>
          <cell r="K118">
            <v>0</v>
          </cell>
        </row>
        <row r="119">
          <cell r="B119" t="str">
            <v>HOLB</v>
          </cell>
          <cell r="C119" t="str">
            <v>0.00</v>
          </cell>
          <cell r="D119" t="str">
            <v>0.00</v>
          </cell>
          <cell r="E119" t="str">
            <v>0.00</v>
          </cell>
          <cell r="F119" t="str">
            <v>0.00</v>
          </cell>
          <cell r="G119" t="str">
            <v>0.00</v>
          </cell>
          <cell r="H119" t="str">
            <v>0.00</v>
          </cell>
          <cell r="I119">
            <v>100000</v>
          </cell>
          <cell r="J119">
            <v>0</v>
          </cell>
          <cell r="K11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1500mar07correcte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VW_PREF_070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SecBal"/>
      <sheetName val="BDBal"/>
      <sheetName val="PSHol"/>
      <sheetName val="Common_Stock"/>
      <sheetName val="Mortgage_Loans"/>
      <sheetName val="Other_Loa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R136"/>
  <sheetViews>
    <sheetView tabSelected="1" zoomScalePageLayoutView="0" workbookViewId="0" topLeftCell="A1">
      <pane xSplit="2" ySplit="12" topLeftCell="C12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128" sqref="D128"/>
    </sheetView>
  </sheetViews>
  <sheetFormatPr defaultColWidth="9.140625" defaultRowHeight="15"/>
  <cols>
    <col min="1" max="1" width="9.140625" style="1" customWidth="1"/>
    <col min="2" max="2" width="21.421875" style="1" customWidth="1"/>
    <col min="3" max="3" width="7.57421875" style="5" customWidth="1"/>
    <col min="4" max="4" width="16.421875" style="4" customWidth="1"/>
    <col min="5" max="5" width="20.7109375" style="4" customWidth="1"/>
    <col min="6" max="6" width="16.00390625" style="4" customWidth="1"/>
    <col min="7" max="7" width="7.28125" style="4" customWidth="1"/>
    <col min="8" max="8" width="8.7109375" style="4" customWidth="1"/>
    <col min="9" max="9" width="16.421875" style="4" customWidth="1"/>
    <col min="10" max="10" width="17.00390625" style="4" customWidth="1"/>
    <col min="11" max="11" width="16.421875" style="4" customWidth="1"/>
    <col min="12" max="12" width="7.421875" style="1" customWidth="1"/>
    <col min="13" max="13" width="5.57421875" style="1" customWidth="1"/>
    <col min="14" max="14" width="12.140625" style="3" customWidth="1"/>
    <col min="15" max="15" width="17.421875" style="3" customWidth="1"/>
    <col min="16" max="16" width="11.8515625" style="3" customWidth="1"/>
    <col min="17" max="17" width="8.7109375" style="2" bestFit="1" customWidth="1"/>
    <col min="18" max="18" width="7.28125" style="2" bestFit="1" customWidth="1"/>
    <col min="19" max="16384" width="9.140625" style="1" customWidth="1"/>
  </cols>
  <sheetData>
    <row r="2" spans="1:6" s="130" customFormat="1" ht="15" customHeight="1">
      <c r="A2" s="132" t="s">
        <v>315</v>
      </c>
      <c r="B2" s="131"/>
      <c r="C2" s="131"/>
      <c r="D2" s="131"/>
      <c r="E2" s="131"/>
      <c r="F2" s="131"/>
    </row>
    <row r="3" spans="1:18" s="6" customFormat="1" ht="12.75">
      <c r="A3" s="125" t="s">
        <v>314</v>
      </c>
      <c r="B3" s="128"/>
      <c r="C3" s="128" t="s">
        <v>313</v>
      </c>
      <c r="D3" s="126"/>
      <c r="E3" s="126"/>
      <c r="F3" s="126"/>
      <c r="G3" s="126"/>
      <c r="H3" s="126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6" customFormat="1" ht="12.75">
      <c r="A4" s="125" t="s">
        <v>312</v>
      </c>
      <c r="B4" s="125"/>
      <c r="C4" s="122" t="s">
        <v>311</v>
      </c>
      <c r="D4" s="129"/>
      <c r="E4" s="129"/>
      <c r="F4" s="129"/>
      <c r="G4" s="129"/>
      <c r="H4" s="129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6" customFormat="1" ht="12.75">
      <c r="A5" s="125"/>
      <c r="B5" s="125"/>
      <c r="C5" s="125"/>
      <c r="D5" s="129"/>
      <c r="E5" s="129"/>
      <c r="F5" s="129"/>
      <c r="G5" s="129"/>
      <c r="H5" s="129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6" customFormat="1" ht="12.75">
      <c r="A6" s="128" t="s">
        <v>310</v>
      </c>
      <c r="B6" s="127"/>
      <c r="C6" s="127"/>
      <c r="D6" s="126"/>
      <c r="E6" s="126"/>
      <c r="F6" s="126"/>
      <c r="G6" s="126"/>
      <c r="H6" s="126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6" customFormat="1" ht="12.75">
      <c r="A7" s="125" t="s">
        <v>309</v>
      </c>
      <c r="B7" s="124"/>
      <c r="C7" s="124"/>
      <c r="D7" s="123"/>
      <c r="E7" s="123"/>
      <c r="F7" s="123"/>
      <c r="G7" s="123"/>
      <c r="H7" s="123"/>
      <c r="I7" s="7"/>
      <c r="J7" s="7"/>
      <c r="K7" s="7"/>
      <c r="L7" s="7"/>
      <c r="M7" s="7"/>
      <c r="N7" s="7"/>
      <c r="O7" s="7"/>
      <c r="P7" s="122" t="s">
        <v>308</v>
      </c>
      <c r="Q7" s="7"/>
      <c r="R7" s="7"/>
    </row>
    <row r="8" ht="15" thickBot="1"/>
    <row r="9" spans="1:18" s="91" customFormat="1" ht="18.75" customHeight="1">
      <c r="A9" s="121" t="s">
        <v>307</v>
      </c>
      <c r="B9" s="120"/>
      <c r="C9" s="120"/>
      <c r="D9" s="118" t="s">
        <v>306</v>
      </c>
      <c r="E9" s="118"/>
      <c r="F9" s="118"/>
      <c r="G9" s="118"/>
      <c r="H9" s="118"/>
      <c r="I9" s="119" t="s">
        <v>305</v>
      </c>
      <c r="J9" s="118"/>
      <c r="K9" s="118"/>
      <c r="L9" s="118"/>
      <c r="M9" s="118"/>
      <c r="N9" s="117" t="s">
        <v>304</v>
      </c>
      <c r="O9" s="116"/>
      <c r="P9" s="116"/>
      <c r="Q9" s="116"/>
      <c r="R9" s="115"/>
    </row>
    <row r="10" spans="1:18" s="91" customFormat="1" ht="12">
      <c r="A10" s="114"/>
      <c r="B10" s="113"/>
      <c r="C10" s="113"/>
      <c r="D10" s="92"/>
      <c r="E10" s="92"/>
      <c r="F10" s="92"/>
      <c r="G10" s="92"/>
      <c r="H10" s="92"/>
      <c r="I10" s="111"/>
      <c r="J10" s="110"/>
      <c r="K10" s="109"/>
      <c r="L10" s="108"/>
      <c r="M10" s="112"/>
      <c r="N10" s="111"/>
      <c r="O10" s="110"/>
      <c r="P10" s="109"/>
      <c r="Q10" s="108"/>
      <c r="R10" s="107"/>
    </row>
    <row r="11" spans="1:18" s="91" customFormat="1" ht="12">
      <c r="A11" s="106" t="s">
        <v>303</v>
      </c>
      <c r="B11" s="105" t="s">
        <v>302</v>
      </c>
      <c r="C11" s="105" t="s">
        <v>301</v>
      </c>
      <c r="D11" s="103" t="s">
        <v>294</v>
      </c>
      <c r="E11" s="103" t="s">
        <v>300</v>
      </c>
      <c r="F11" s="103" t="s">
        <v>299</v>
      </c>
      <c r="G11" s="103" t="s">
        <v>298</v>
      </c>
      <c r="H11" s="104" t="s">
        <v>297</v>
      </c>
      <c r="I11" s="103" t="s">
        <v>294</v>
      </c>
      <c r="J11" s="103" t="s">
        <v>300</v>
      </c>
      <c r="K11" s="103" t="s">
        <v>299</v>
      </c>
      <c r="L11" s="103" t="s">
        <v>298</v>
      </c>
      <c r="M11" s="104" t="s">
        <v>297</v>
      </c>
      <c r="N11" s="103" t="s">
        <v>294</v>
      </c>
      <c r="O11" s="103" t="s">
        <v>300</v>
      </c>
      <c r="P11" s="103" t="s">
        <v>299</v>
      </c>
      <c r="Q11" s="103" t="s">
        <v>298</v>
      </c>
      <c r="R11" s="102" t="s">
        <v>297</v>
      </c>
    </row>
    <row r="12" spans="1:18" s="91" customFormat="1" ht="24" thickBot="1">
      <c r="A12" s="101"/>
      <c r="B12" s="100"/>
      <c r="C12" s="100" t="s">
        <v>296</v>
      </c>
      <c r="D12" s="98"/>
      <c r="E12" s="98" t="s">
        <v>295</v>
      </c>
      <c r="F12" s="98" t="s">
        <v>294</v>
      </c>
      <c r="G12" s="98" t="s">
        <v>293</v>
      </c>
      <c r="H12" s="99" t="s">
        <v>293</v>
      </c>
      <c r="I12" s="98"/>
      <c r="J12" s="98" t="s">
        <v>295</v>
      </c>
      <c r="K12" s="98" t="s">
        <v>294</v>
      </c>
      <c r="L12" s="98" t="s">
        <v>293</v>
      </c>
      <c r="M12" s="99" t="s">
        <v>293</v>
      </c>
      <c r="N12" s="98"/>
      <c r="O12" s="98" t="s">
        <v>295</v>
      </c>
      <c r="P12" s="98" t="s">
        <v>294</v>
      </c>
      <c r="Q12" s="98" t="s">
        <v>293</v>
      </c>
      <c r="R12" s="97" t="s">
        <v>293</v>
      </c>
    </row>
    <row r="13" spans="1:18" s="91" customFormat="1" ht="12">
      <c r="A13" s="96"/>
      <c r="B13" s="95"/>
      <c r="C13" s="95"/>
      <c r="D13" s="93"/>
      <c r="E13" s="93"/>
      <c r="F13" s="93"/>
      <c r="G13" s="94"/>
      <c r="H13" s="92"/>
      <c r="I13" s="93"/>
      <c r="J13" s="93"/>
      <c r="K13" s="93"/>
      <c r="L13" s="93"/>
      <c r="M13" s="92"/>
      <c r="N13" s="93"/>
      <c r="O13" s="93"/>
      <c r="P13" s="93"/>
      <c r="Q13" s="93"/>
      <c r="R13" s="92"/>
    </row>
    <row r="14" spans="1:18" ht="18" customHeight="1">
      <c r="A14" s="90" t="s">
        <v>292</v>
      </c>
      <c r="B14" s="89" t="s">
        <v>291</v>
      </c>
      <c r="C14" s="79"/>
      <c r="D14" s="47"/>
      <c r="E14" s="47"/>
      <c r="F14" s="47"/>
      <c r="G14" s="29"/>
      <c r="H14" s="47"/>
      <c r="I14" s="47"/>
      <c r="J14" s="47"/>
      <c r="K14" s="47"/>
      <c r="L14" s="88"/>
      <c r="M14" s="88"/>
      <c r="N14" s="46"/>
      <c r="O14" s="46"/>
      <c r="P14" s="46"/>
      <c r="Q14" s="87"/>
      <c r="R14" s="87"/>
    </row>
    <row r="15" spans="1:18" ht="26.25" customHeight="1">
      <c r="A15" s="37" t="s">
        <v>290</v>
      </c>
      <c r="B15" s="36" t="s">
        <v>289</v>
      </c>
      <c r="C15" s="32" t="s">
        <v>288</v>
      </c>
      <c r="D15" s="31">
        <f>VLOOKUP(A15,'[1]Table 1'!$A$3:$E$45,5,FALSE)</f>
        <v>275143.09</v>
      </c>
      <c r="E15" s="31">
        <f>_xlfn.IFERROR((VLOOKUP(C15,'[3]Data'!$B$7:$K$119,9,FALSE)),0)</f>
        <v>290396.576223</v>
      </c>
      <c r="F15" s="31">
        <f>_xlfn.IFERROR((VLOOKUP(A15,'[1]Table 1'!$A$3:$H$45,8,FALSE)),0)</f>
        <v>5687.2174626</v>
      </c>
      <c r="G15" s="29" t="str">
        <f>_xlfn.IFERROR((VLOOKUP(A15,'[1]Table 1'!$A$3:$I$45,9,FALSE)),0)</f>
        <v>2.07</v>
      </c>
      <c r="H15" s="29" t="str">
        <f>_xlfn.IFERROR((VLOOKUP(A15,'[1]Table 1'!$A$3:$J$45,10,FALSE)),0)</f>
        <v>1.35</v>
      </c>
      <c r="I15" s="31">
        <f>_xlfn.IFERROR((VLOOKUP(A15,'[1]Table 1'!$A$3:$M$45,13,FALSE)),0)</f>
        <v>275143.09</v>
      </c>
      <c r="J15" s="31">
        <f>_xlfn.IFERROR((VLOOKUP(C15,'[3]Data'!$B$7:$J$119,9,FALSE)),0)</f>
        <v>290396.576223</v>
      </c>
      <c r="K15" s="31">
        <f>_xlfn.IFERROR((VLOOKUP(A15,'[1]Table 1'!$A$3:$O$45,15,FALSE)),0)</f>
        <v>5687.2174626</v>
      </c>
      <c r="L15" s="29" t="str">
        <f>_xlfn.IFERROR((VLOOKUP(A15,'[1]Table 1'!$A$3:$P$45,16,FALSE)),0)</f>
        <v>2.07</v>
      </c>
      <c r="M15" s="29" t="str">
        <f>_xlfn.IFERROR((VLOOKUP(A15,'[1]Table 1'!$A$3:$Q$45,17,FALSE)),0)</f>
        <v>1.35</v>
      </c>
      <c r="N15" s="30">
        <f>_xlfn.IFERROR((VLOOKUP(A15,'[1]Table 1'!$A$3:$T$45,20,FALSE)),0)</f>
        <v>278668.97</v>
      </c>
      <c r="O15" s="30">
        <f>_xlfn.IFERROR((VLOOKUP(C15,'[2]Sheet1'!$C$2:$P$116,14,FALSE)),0)</f>
        <v>288011.1889269</v>
      </c>
      <c r="P15" s="30">
        <f>_xlfn.IFERROR((VLOOKUP(A15,'[1]Table 1'!$A$3:$V$45,22,FALSE)),0)</f>
        <v>5630.078446799999</v>
      </c>
      <c r="Q15" s="29" t="str">
        <f>_xlfn.IFERROR((VLOOKUP(A15,'[1]Table 1'!$A$3:$W$45,23,FALSE)),0)</f>
        <v>2.02</v>
      </c>
      <c r="R15" s="29" t="str">
        <f>_xlfn.IFERROR((VLOOKUP(A15,'[1]Table 1'!$A$3:$X$45,24,FALSE)),0)</f>
        <v>1.32</v>
      </c>
    </row>
    <row r="16" spans="1:18" ht="19.5" customHeight="1">
      <c r="A16" s="37" t="s">
        <v>287</v>
      </c>
      <c r="B16" s="78" t="s">
        <v>286</v>
      </c>
      <c r="C16" s="32" t="s">
        <v>285</v>
      </c>
      <c r="D16" s="31">
        <f>_xlfn.IFERROR((VLOOKUP(A16,'[1]Table 1'!$A$3:$E$45,5,FALSE)),0)</f>
        <v>0</v>
      </c>
      <c r="E16" s="31">
        <f>_xlfn.IFERROR((VLOOKUP(C16,'[3]Data'!$B$7:$K$119,9,FALSE)),0)</f>
        <v>0</v>
      </c>
      <c r="F16" s="31">
        <f>_xlfn.IFERROR((VLOOKUP(A16,'[1]Table 1'!$A$3:$H$45,8,FALSE)),0)</f>
        <v>0</v>
      </c>
      <c r="G16" s="29">
        <f>_xlfn.IFERROR((VLOOKUP(A16,'[1]Table 1'!$A$3:$I$45,9,FALSE)),0)</f>
        <v>0</v>
      </c>
      <c r="H16" s="29">
        <f>_xlfn.IFERROR((VLOOKUP(A16,'[1]Table 1'!$A$3:$J$45,10,FALSE)),0)</f>
        <v>0</v>
      </c>
      <c r="I16" s="31">
        <f>_xlfn.IFERROR((VLOOKUP(A16,'[1]Table 1'!$A$3:$M$45,13,FALSE)),0)</f>
        <v>0</v>
      </c>
      <c r="J16" s="31">
        <f>_xlfn.IFERROR((VLOOKUP(C16,'[3]Data'!$B$7:$J$119,9,FALSE)),0)</f>
        <v>0</v>
      </c>
      <c r="K16" s="31">
        <f>_xlfn.IFERROR((VLOOKUP(A16,'[1]Table 1'!$A$3:$O$45,15,FALSE)),0)</f>
        <v>0</v>
      </c>
      <c r="L16" s="29">
        <f>_xlfn.IFERROR((VLOOKUP(A16,'[1]Table 1'!$A$3:$P$45,16,FALSE)),0)</f>
        <v>0</v>
      </c>
      <c r="M16" s="29">
        <f>_xlfn.IFERROR((VLOOKUP(B16,'[1]Table 1'!$A$3:$Q$45,17,FALSE)),0)</f>
        <v>0</v>
      </c>
      <c r="N16" s="30">
        <f>_xlfn.IFERROR((VLOOKUP(A16,'[1]Table 1'!$A$3:$T$45,20,FALSE)),0)</f>
        <v>0</v>
      </c>
      <c r="O16" s="30">
        <f>_xlfn.IFERROR((VLOOKUP(C16,'[2]Sheet1'!$C$2:$P$116,14,FALSE)),0)</f>
        <v>0</v>
      </c>
      <c r="P16" s="30">
        <f>_xlfn.IFERROR((VLOOKUP(A16,'[1]Table 1'!$A$3:$V$45,22,FALSE)),0)</f>
        <v>0</v>
      </c>
      <c r="Q16" s="29">
        <f>_xlfn.IFERROR((VLOOKUP(A16,'[1]Table 1'!$A$3:$W$45,23,FALSE)),0)</f>
        <v>0</v>
      </c>
      <c r="R16" s="29">
        <f>_xlfn.IFERROR((VLOOKUP(A16,'[1]Table 1'!$A$3:$X$45,24,FALSE)),0)</f>
        <v>0</v>
      </c>
    </row>
    <row r="17" spans="1:18" ht="27.75" customHeight="1">
      <c r="A17" s="37" t="s">
        <v>284</v>
      </c>
      <c r="B17" s="78" t="s">
        <v>283</v>
      </c>
      <c r="C17" s="32" t="s">
        <v>282</v>
      </c>
      <c r="D17" s="31">
        <f>VLOOKUP(A17,'[1]Table 1'!$A$3:$E$45,5,FALSE)</f>
        <v>0</v>
      </c>
      <c r="E17" s="31">
        <f>_xlfn.IFERROR((VLOOKUP(C17,'[3]Data'!$B$7:$K$119,9,FALSE)),0)</f>
        <v>0</v>
      </c>
      <c r="F17" s="31">
        <f>_xlfn.IFERROR((VLOOKUP(A17,'[1]Table 1'!$A$3:$H$45,8,FALSE)),0)</f>
        <v>0</v>
      </c>
      <c r="G17" s="29">
        <f>_xlfn.IFERROR((VLOOKUP(A17,'[1]Table 1'!$A$3:$I$45,9,FALSE)),0)</f>
        <v>0</v>
      </c>
      <c r="H17" s="29">
        <f>_xlfn.IFERROR((VLOOKUP(A17,'[1]Table 1'!$A$3:$J$45,10,FALSE)),0)</f>
        <v>0</v>
      </c>
      <c r="I17" s="31">
        <f>_xlfn.IFERROR((VLOOKUP(A17,'[1]Table 1'!$A$3:$M$45,13,FALSE)),0)</f>
        <v>0</v>
      </c>
      <c r="J17" s="31">
        <f>_xlfn.IFERROR((VLOOKUP(C17,'[3]Data'!$B$7:$J$119,9,FALSE)),0)</f>
        <v>0</v>
      </c>
      <c r="K17" s="31">
        <f>_xlfn.IFERROR((VLOOKUP(A17,'[1]Table 1'!$A$3:$O$45,15,FALSE)),0)</f>
        <v>0</v>
      </c>
      <c r="L17" s="29">
        <f>_xlfn.IFERROR((VLOOKUP(A17,'[1]Table 1'!$A$3:$P$45,16,FALSE)),0)</f>
        <v>0</v>
      </c>
      <c r="M17" s="29">
        <f>_xlfn.IFERROR((VLOOKUP(B17,'[1]Table 1'!$A$3:$Q$45,17,FALSE)),0)</f>
        <v>0</v>
      </c>
      <c r="N17" s="30">
        <f>_xlfn.IFERROR((VLOOKUP(A17,'[1]Table 1'!$A$3:$T$45,20,FALSE)),0)</f>
        <v>1692.2672254</v>
      </c>
      <c r="O17" s="30">
        <f>_xlfn.IFERROR((VLOOKUP(C17,'[2]Sheet1'!$C$2:$P$116,14,FALSE)),0)</f>
        <v>0</v>
      </c>
      <c r="P17" s="30">
        <f>_xlfn.IFERROR((VLOOKUP(A17,'[1]Table 1'!$A$3:$V$45,22,FALSE)),0)</f>
        <v>-1.91</v>
      </c>
      <c r="Q17" s="29" t="str">
        <f>_xlfn.IFERROR((VLOOKUP(A17,'[1]Table 1'!$A$3:$W$45,23,FALSE)),0)</f>
        <v>0.11-</v>
      </c>
      <c r="R17" s="29" t="str">
        <f>_xlfn.IFERROR((VLOOKUP(A17,'[1]Table 1'!$A$3:$X$45,24,FALSE)),0)</f>
        <v>0.07-</v>
      </c>
    </row>
    <row r="18" spans="1:18" ht="18.75" customHeight="1" thickBot="1">
      <c r="A18" s="34" t="s">
        <v>281</v>
      </c>
      <c r="B18" s="84" t="s">
        <v>280</v>
      </c>
      <c r="C18" s="32" t="s">
        <v>279</v>
      </c>
      <c r="D18" s="31">
        <f>_xlfn.IFERROR((VLOOKUP(A18,'[1]Table 1'!$A$3:$E$45,5,FALSE)),0)</f>
        <v>0</v>
      </c>
      <c r="E18" s="31">
        <f>_xlfn.IFERROR((VLOOKUP(C18,'[3]Data'!$B$7:$K$119,9,FALSE)),0)</f>
        <v>0</v>
      </c>
      <c r="F18" s="31">
        <f>_xlfn.IFERROR((VLOOKUP(A18,'[1]Table 1'!$A$3:$H$45,8,FALSE)),0)</f>
        <v>0</v>
      </c>
      <c r="G18" s="29">
        <f>_xlfn.IFERROR((VLOOKUP(A18,'[1]Table 1'!$A$3:$I$45,9,FALSE)),0)</f>
        <v>0</v>
      </c>
      <c r="H18" s="29">
        <f>_xlfn.IFERROR((VLOOKUP(A18,'[1]Table 1'!$A$3:$J$45,10,FALSE)),0)</f>
        <v>0</v>
      </c>
      <c r="I18" s="31">
        <f>_xlfn.IFERROR((VLOOKUP(A18,'[1]Table 1'!$A$3:$M$45,13,FALSE)),0)</f>
        <v>0</v>
      </c>
      <c r="J18" s="31">
        <f>_xlfn.IFERROR((VLOOKUP(C18,'[3]Data'!$B$7:$J$119,9,FALSE)),0)</f>
        <v>0</v>
      </c>
      <c r="K18" s="31">
        <f>_xlfn.IFERROR((VLOOKUP(A18,'[1]Table 1'!$A$3:$O$45,15,FALSE)),0)</f>
        <v>0</v>
      </c>
      <c r="L18" s="29">
        <f>_xlfn.IFERROR((VLOOKUP(A18,'[1]Table 1'!$A$3:$Q$45,17,FALSE)),0)</f>
        <v>0</v>
      </c>
      <c r="M18" s="29">
        <f>_xlfn.IFERROR((VLOOKUP(B18,'[1]Table 1'!$A$3:$Q$45,17,FALSE)),0)</f>
        <v>0</v>
      </c>
      <c r="N18" s="30">
        <f>_xlfn.IFERROR((VLOOKUP(A18,'[1]Table 1'!$A$3:$T$45,20,FALSE)),0)</f>
        <v>0</v>
      </c>
      <c r="O18" s="30">
        <f>_xlfn.IFERROR((VLOOKUP(C18,'[2]Sheet1'!$C$2:$P$116,14,FALSE)),0)</f>
        <v>0</v>
      </c>
      <c r="P18" s="30">
        <f>_xlfn.IFERROR((VLOOKUP(A18,'[1]Table 1'!$A$3:$V$45,22,FALSE)),0)</f>
        <v>0</v>
      </c>
      <c r="Q18" s="29">
        <f>_xlfn.IFERROR((VLOOKUP(A18,'[1]Table 1'!$A$3:$W$45,23,FALSE)),0)</f>
        <v>0</v>
      </c>
      <c r="R18" s="29">
        <f>_xlfn.IFERROR((VLOOKUP(A18,'[1]Table 1'!$A$3:$X$45,24,FALSE)),0)</f>
        <v>0</v>
      </c>
    </row>
    <row r="19" spans="1:18" ht="13.5" thickBot="1">
      <c r="A19" s="22"/>
      <c r="B19" s="86"/>
      <c r="C19" s="20"/>
      <c r="D19" s="16">
        <f>SUM(D15:D18)</f>
        <v>275143.09</v>
      </c>
      <c r="E19" s="16">
        <f>SUM(E15:E18)</f>
        <v>290396.576223</v>
      </c>
      <c r="F19" s="16">
        <f>SUM(F15:F18)</f>
        <v>5687.2174626</v>
      </c>
      <c r="G19" s="16">
        <f>F19/D19*100</f>
        <v>2.067003558984527</v>
      </c>
      <c r="H19" s="16">
        <f>G19-(G19*34.61%)</f>
        <v>1.3516136272199821</v>
      </c>
      <c r="I19" s="16">
        <f>SUM(I15:I18)</f>
        <v>275143.09</v>
      </c>
      <c r="J19" s="16">
        <f>SUM(J15:J18)</f>
        <v>290396.576223</v>
      </c>
      <c r="K19" s="16">
        <f>SUM(K15:K18)</f>
        <v>5687.2174626</v>
      </c>
      <c r="L19" s="16">
        <f>K19/I19*100</f>
        <v>2.067003558984527</v>
      </c>
      <c r="M19" s="16">
        <f>L19-(L19*34.61%)</f>
        <v>1.3516136272199821</v>
      </c>
      <c r="N19" s="16">
        <f>SUM(N15:N18)</f>
        <v>280361.2372254</v>
      </c>
      <c r="O19" s="16">
        <f>SUM(O15:O18)</f>
        <v>288011.1889269</v>
      </c>
      <c r="P19" s="16">
        <f>SUM(P15:P18)</f>
        <v>5628.168446799999</v>
      </c>
      <c r="Q19" s="16">
        <f>P19/N19*100</f>
        <v>2.007470256052252</v>
      </c>
      <c r="R19" s="16">
        <f>Q19-(Q19*34.61%)</f>
        <v>1.3126848004325675</v>
      </c>
    </row>
    <row r="20" spans="1:18" ht="48" customHeight="1">
      <c r="A20" s="81" t="s">
        <v>278</v>
      </c>
      <c r="B20" s="85" t="s">
        <v>277</v>
      </c>
      <c r="C20" s="79"/>
      <c r="D20" s="47"/>
      <c r="E20" s="47"/>
      <c r="F20" s="47"/>
      <c r="G20" s="29"/>
      <c r="H20" s="29"/>
      <c r="I20" s="47"/>
      <c r="J20" s="47"/>
      <c r="K20" s="47"/>
      <c r="L20" s="47"/>
      <c r="M20" s="47"/>
      <c r="N20" s="46"/>
      <c r="O20" s="46"/>
      <c r="P20" s="46"/>
      <c r="Q20" s="46"/>
      <c r="R20" s="46"/>
    </row>
    <row r="21" spans="1:18" ht="30.75" customHeight="1">
      <c r="A21" s="37" t="s">
        <v>276</v>
      </c>
      <c r="B21" s="36" t="s">
        <v>275</v>
      </c>
      <c r="C21" s="32" t="s">
        <v>274</v>
      </c>
      <c r="D21" s="31">
        <f>VLOOKUP(A21,'[1]Table 1'!$A$3:$E$45,5,FALSE)</f>
        <v>15.912</v>
      </c>
      <c r="E21" s="31">
        <f>_xlfn.IFERROR((VLOOKUP(C21,'[3]Data'!$B$7:$K$119,9,FALSE)),0)</f>
        <v>19.6874022</v>
      </c>
      <c r="F21" s="31">
        <f>_xlfn.IFERROR((VLOOKUP(A21,'[1]Table 1'!$A$3:$H$45,8,FALSE)),0)</f>
        <v>0.3525</v>
      </c>
      <c r="G21" s="29" t="str">
        <f>_xlfn.IFERROR((VLOOKUP(A21,'[1]Table 1'!$A$3:$I$45,9,FALSE)),0)</f>
        <v>2.22</v>
      </c>
      <c r="H21" s="29" t="str">
        <f>_xlfn.IFERROR((VLOOKUP(A21,'[1]Table 1'!$A$3:$J$45,10,FALSE)),0)</f>
        <v>1.45</v>
      </c>
      <c r="I21" s="31">
        <f>_xlfn.IFERROR((VLOOKUP(A21,'[1]Table 1'!$A$3:$M$45,13,FALSE)),0)</f>
        <v>15.912</v>
      </c>
      <c r="J21" s="31">
        <f>_xlfn.IFERROR((VLOOKUP(C21,'[3]Data'!$B$7:$J$119,9,FALSE)),0)</f>
        <v>19.6874022</v>
      </c>
      <c r="K21" s="31">
        <f>_xlfn.IFERROR((VLOOKUP(A21,'[1]Table 1'!$A$3:$O$45,15,FALSE)),0)</f>
        <v>0.3525</v>
      </c>
      <c r="L21" s="29" t="str">
        <f>_xlfn.IFERROR((VLOOKUP(A21,'[1]Table 1'!$A$3:$P$45,16,FALSE)),0)</f>
        <v>2.22</v>
      </c>
      <c r="M21" s="29" t="str">
        <f>_xlfn.IFERROR((VLOOKUP(A21,'[1]Table 1'!$A$3:$Q$45,17,FALSE)),0)</f>
        <v>1.45</v>
      </c>
      <c r="N21" s="30">
        <f>_xlfn.IFERROR((VLOOKUP(A21,'[1]Table 1'!$A$3:$T$45,20,FALSE)),0)</f>
        <v>15.912</v>
      </c>
      <c r="O21" s="30">
        <f>_xlfn.IFERROR((VLOOKUP(C21,'[2]Sheet1'!$C$2:$P$116,14,FALSE)),0)</f>
        <v>19.3468798</v>
      </c>
      <c r="P21" s="30">
        <f>_xlfn.IFERROR((VLOOKUP(A21,'[1]Table 1'!$A$3:$V$45,22,FALSE)),0)</f>
        <v>0.3525</v>
      </c>
      <c r="Q21" s="29" t="str">
        <f>_xlfn.IFERROR((VLOOKUP(A21,'[1]Table 1'!$A$3:$W$45,23,FALSE)),0)</f>
        <v>2.22</v>
      </c>
      <c r="R21" s="29" t="str">
        <f>_xlfn.IFERROR((VLOOKUP(A21,'[1]Table 1'!$A$3:$X$45,24,FALSE)),0)</f>
        <v>1.45</v>
      </c>
    </row>
    <row r="22" spans="1:18" ht="18.75" customHeight="1">
      <c r="A22" s="37" t="s">
        <v>273</v>
      </c>
      <c r="B22" s="36" t="s">
        <v>272</v>
      </c>
      <c r="C22" s="32" t="s">
        <v>271</v>
      </c>
      <c r="D22" s="31">
        <f>VLOOKUP(A22,'[1]Table 1'!$A$3:$E$45,5,FALSE)</f>
        <v>165761.96</v>
      </c>
      <c r="E22" s="31">
        <f>_xlfn.IFERROR((VLOOKUP(C22,'[3]Data'!$B$7:$K$119,9,FALSE)),0)</f>
        <v>179538.4356208</v>
      </c>
      <c r="F22" s="31">
        <f>_xlfn.IFERROR((VLOOKUP(A22,'[1]Table 1'!$A$3:$H$45,8,FALSE)),0)</f>
        <v>3609.8301241000004</v>
      </c>
      <c r="G22" s="29" t="str">
        <f>_xlfn.IFERROR((VLOOKUP(A22,'[1]Table 1'!$A$3:$I$45,9,FALSE)),0)</f>
        <v>2.18</v>
      </c>
      <c r="H22" s="29" t="str">
        <f>_xlfn.IFERROR((VLOOKUP(A22,'[1]Table 1'!$A$3:$J$45,10,FALSE)),0)</f>
        <v>1.43</v>
      </c>
      <c r="I22" s="31">
        <f>_xlfn.IFERROR((VLOOKUP(A22,'[1]Table 1'!$A$3:$M$45,13,FALSE)),0)</f>
        <v>165761.96</v>
      </c>
      <c r="J22" s="31">
        <f>_xlfn.IFERROR((VLOOKUP(C22,'[3]Data'!$B$7:$J$119,9,FALSE)),0)</f>
        <v>179538.4356208</v>
      </c>
      <c r="K22" s="31">
        <f>_xlfn.IFERROR((VLOOKUP(A22,'[1]Table 1'!$A$3:$O$45,15,FALSE)),0)</f>
        <v>3609.8301241000004</v>
      </c>
      <c r="L22" s="29" t="str">
        <f>_xlfn.IFERROR((VLOOKUP(A22,'[1]Table 1'!$A$3:$P$45,16,FALSE)),0)</f>
        <v>2.18</v>
      </c>
      <c r="M22" s="29" t="str">
        <f>_xlfn.IFERROR((VLOOKUP(A22,'[1]Table 1'!$A$3:$Q$45,17,FALSE)),0)</f>
        <v>1.43</v>
      </c>
      <c r="N22" s="30">
        <f>_xlfn.IFERROR((VLOOKUP(A22,'[1]Table 1'!$A$3:$T$45,20,FALSE)),0)</f>
        <v>165775.5</v>
      </c>
      <c r="O22" s="30">
        <f>_xlfn.IFERROR((VLOOKUP(C22,'[2]Sheet1'!$C$2:$P$116,14,FALSE)),0)</f>
        <v>168049.2661264</v>
      </c>
      <c r="P22" s="30">
        <f>_xlfn.IFERROR((VLOOKUP(A22,'[1]Table 1'!$A$3:$V$45,22,FALSE)),0)</f>
        <v>3590.3020552</v>
      </c>
      <c r="Q22" s="29" t="str">
        <f>_xlfn.IFERROR((VLOOKUP(A22,'[1]Table 1'!$A$3:$W$45,23,FALSE)),0)</f>
        <v>2.17</v>
      </c>
      <c r="R22" s="29" t="str">
        <f>_xlfn.IFERROR((VLOOKUP(A22,'[1]Table 1'!$A$3:$X$45,24,FALSE)),0)</f>
        <v>1.42</v>
      </c>
    </row>
    <row r="23" spans="1:18" ht="30" customHeight="1">
      <c r="A23" s="37" t="s">
        <v>270</v>
      </c>
      <c r="B23" s="36" t="s">
        <v>269</v>
      </c>
      <c r="C23" s="32" t="s">
        <v>268</v>
      </c>
      <c r="D23" s="31">
        <f>_xlfn.IFERROR((VLOOKUP(A23,'[1]Table 1'!$A$3:$E$45,5,FALSE)),0)</f>
        <v>0</v>
      </c>
      <c r="E23" s="31">
        <f>_xlfn.IFERROR((VLOOKUP(C23,'[3]Data'!$B$7:$K$119,9,FALSE)),0)</f>
        <v>0</v>
      </c>
      <c r="F23" s="31">
        <f>_xlfn.IFERROR((VLOOKUP(A23,'[1]Table 1'!$A$3:$H$45,8,FALSE)),0)</f>
        <v>0</v>
      </c>
      <c r="G23" s="29">
        <f>_xlfn.IFERROR((VLOOKUP(A23,'[1]Table 1'!$A$3:$I$45,9,FALSE)),0)</f>
        <v>0</v>
      </c>
      <c r="H23" s="29">
        <f>_xlfn.IFERROR((VLOOKUP(A23,'[1]Table 1'!$A$3:$J$45,10,FALSE)),0)</f>
        <v>0</v>
      </c>
      <c r="I23" s="31">
        <f>_xlfn.IFERROR((VLOOKUP(A23,'[1]Table 1'!$A$3:$M$45,13,FALSE)),0)</f>
        <v>0</v>
      </c>
      <c r="J23" s="31">
        <f>_xlfn.IFERROR((VLOOKUP(C23,'[3]Data'!$B$7:$J$119,9,FALSE)),0)</f>
        <v>0</v>
      </c>
      <c r="K23" s="31">
        <f>_xlfn.IFERROR((VLOOKUP(A23,'[1]Table 1'!$A$3:$O$45,15,FALSE)),0)</f>
        <v>0</v>
      </c>
      <c r="L23" s="29">
        <f>_xlfn.IFERROR((VLOOKUP(A23,'[1]Table 1'!$A$3:$P$45,16,FALSE)),0)</f>
        <v>0</v>
      </c>
      <c r="M23" s="29">
        <f>_xlfn.IFERROR((VLOOKUP(A23,'[1]Table 1'!$A$3:$Q$45,17,FALSE)),0)</f>
        <v>0</v>
      </c>
      <c r="N23" s="30">
        <f>_xlfn.IFERROR((VLOOKUP(A23,'[1]Table 1'!$A$3:$T$45,20,FALSE)),0)</f>
        <v>0</v>
      </c>
      <c r="O23" s="30">
        <f>_xlfn.IFERROR((VLOOKUP(C23,'[2]Sheet1'!$C$2:$P$116,14,FALSE)),0)</f>
        <v>0</v>
      </c>
      <c r="P23" s="30">
        <f>_xlfn.IFERROR((VLOOKUP(A23,'[1]Table 1'!$A$3:$V$45,22,FALSE)),0)</f>
        <v>0</v>
      </c>
      <c r="Q23" s="29">
        <f>_xlfn.IFERROR((VLOOKUP(A23,'[1]Table 1'!$A$3:$W$45,23,FALSE)),0)</f>
        <v>0</v>
      </c>
      <c r="R23" s="29">
        <f>_xlfn.IFERROR((VLOOKUP(A23,'[1]Table 1'!$A$3:$X$45,24,FALSE)),0)</f>
        <v>0</v>
      </c>
    </row>
    <row r="24" spans="1:18" ht="43.5" customHeight="1">
      <c r="A24" s="37" t="s">
        <v>267</v>
      </c>
      <c r="B24" s="36" t="s">
        <v>266</v>
      </c>
      <c r="C24" s="32" t="s">
        <v>265</v>
      </c>
      <c r="D24" s="31">
        <f>VLOOKUP(A24,'[1]Table 1'!$A$3:$E$45,5,FALSE)</f>
        <v>6429.5</v>
      </c>
      <c r="E24" s="31">
        <f>_xlfn.IFERROR((VLOOKUP(C24,'[3]Data'!$B$7:$K$119,9,FALSE)),0)</f>
        <v>6759.9</v>
      </c>
      <c r="F24" s="31">
        <f>_xlfn.IFERROR((VLOOKUP(A24,'[1]Table 1'!$A$3:$H$45,8,FALSE)),0)</f>
        <v>127.3125</v>
      </c>
      <c r="G24" s="29" t="str">
        <f>_xlfn.IFERROR((VLOOKUP(A24,'[1]Table 1'!$A$3:$I$45,9,FALSE)),0)</f>
        <v>1.98</v>
      </c>
      <c r="H24" s="29" t="str">
        <f>_xlfn.IFERROR((VLOOKUP(A24,'[1]Table 1'!$A$3:$J$45,10,FALSE)),0)</f>
        <v>1.29</v>
      </c>
      <c r="I24" s="31">
        <f>_xlfn.IFERROR((VLOOKUP(A24,'[1]Table 1'!$A$3:$M$45,13,FALSE)),0)</f>
        <v>6429.5</v>
      </c>
      <c r="J24" s="31">
        <f>_xlfn.IFERROR((VLOOKUP(C24,'[3]Data'!$B$7:$J$119,9,FALSE)),0)</f>
        <v>6759.9</v>
      </c>
      <c r="K24" s="31">
        <f>_xlfn.IFERROR((VLOOKUP(A24,'[1]Table 1'!$A$3:$O$45,15,FALSE)),0)</f>
        <v>127.3125</v>
      </c>
      <c r="L24" s="29" t="str">
        <f>_xlfn.IFERROR((VLOOKUP(A24,'[1]Table 1'!$A$3:$P$45,16,FALSE)),0)</f>
        <v>1.98</v>
      </c>
      <c r="M24" s="29" t="str">
        <f>_xlfn.IFERROR((VLOOKUP(A24,'[1]Table 1'!$A$3:$Q$45,17,FALSE)),0)</f>
        <v>1.29</v>
      </c>
      <c r="N24" s="30">
        <f>_xlfn.IFERROR((VLOOKUP(A24,'[1]Table 1'!$A$3:$T$45,20,FALSE)),0)</f>
        <v>6429.5</v>
      </c>
      <c r="O24" s="30">
        <f>_xlfn.IFERROR((VLOOKUP(C24,'[2]Sheet1'!$C$2:$P$116,14,FALSE)),0)</f>
        <v>6569.00888</v>
      </c>
      <c r="P24" s="30">
        <f>_xlfn.IFERROR((VLOOKUP(A24,'[1]Table 1'!$A$3:$V$45,22,FALSE)),0)</f>
        <v>127.3125</v>
      </c>
      <c r="Q24" s="29" t="str">
        <f>_xlfn.IFERROR((VLOOKUP(A24,'[1]Table 1'!$A$3:$W$45,23,FALSE)),0)</f>
        <v>1.98</v>
      </c>
      <c r="R24" s="29" t="str">
        <f>_xlfn.IFERROR((VLOOKUP(A24,'[1]Table 1'!$A$3:$X$45,24,FALSE)),0)</f>
        <v>1.29</v>
      </c>
    </row>
    <row r="25" spans="1:18" ht="18.75" customHeight="1" thickBot="1">
      <c r="A25" s="34" t="s">
        <v>264</v>
      </c>
      <c r="B25" s="84" t="s">
        <v>263</v>
      </c>
      <c r="C25" s="32" t="s">
        <v>262</v>
      </c>
      <c r="D25" s="31">
        <f>VLOOKUP(A25,'[1]Table 1'!$A$3:$E$45,5,FALSE)</f>
        <v>163.60002</v>
      </c>
      <c r="E25" s="31">
        <f>_xlfn.IFERROR((VLOOKUP(C25,'[3]Data'!$B$7:$K$119,9,FALSE)),0)</f>
        <v>163.60002</v>
      </c>
      <c r="F25" s="31">
        <f>_xlfn.IFERROR((VLOOKUP(A25,'[1]Table 1'!$A$3:$H$45,8,FALSE)),0)</f>
        <v>35.974</v>
      </c>
      <c r="G25" s="29" t="str">
        <f>_xlfn.IFERROR((VLOOKUP(A25,'[1]Table 1'!$A$3:$I$45,9,FALSE)),0)</f>
        <v>21.99</v>
      </c>
      <c r="H25" s="29" t="str">
        <f>_xlfn.IFERROR((VLOOKUP(A25,'[1]Table 1'!$A$3:$J$45,10,FALSE)),0)</f>
        <v>21.99</v>
      </c>
      <c r="I25" s="31">
        <f>_xlfn.IFERROR((VLOOKUP(A25,'[1]Table 1'!$A$3:$M$45,13,FALSE)),0)</f>
        <v>163.60002</v>
      </c>
      <c r="J25" s="31">
        <f>_xlfn.IFERROR((VLOOKUP(C25,'[3]Data'!$B$7:$J$119,9,FALSE)),0)</f>
        <v>163.60002</v>
      </c>
      <c r="K25" s="31">
        <f>_xlfn.IFERROR((VLOOKUP(A25,'[1]Table 1'!$A$3:$O$45,15,FALSE)),0)</f>
        <v>35.974</v>
      </c>
      <c r="L25" s="29" t="str">
        <f>_xlfn.IFERROR((VLOOKUP(A25,'[1]Table 1'!$A$3:$P$45,16,FALSE)),0)</f>
        <v>21.99</v>
      </c>
      <c r="M25" s="29" t="str">
        <f>_xlfn.IFERROR((VLOOKUP(A25,'[1]Table 1'!$A$3:$Q$45,17,FALSE)),0)</f>
        <v>21.99</v>
      </c>
      <c r="N25" s="30">
        <f>_xlfn.IFERROR((VLOOKUP(A25,'[1]Table 1'!$A$3:$T$45,20,FALSE)),0)</f>
        <v>163.60002</v>
      </c>
      <c r="O25" s="30">
        <f>_xlfn.IFERROR((VLOOKUP(C25,'[2]Sheet1'!$C$2:$P$116,14,FALSE)),0)</f>
        <v>163.60002</v>
      </c>
      <c r="P25" s="30">
        <f>_xlfn.IFERROR((VLOOKUP(A25,'[1]Table 1'!$A$3:$V$45,22,FALSE)),0)</f>
        <v>-8.19</v>
      </c>
      <c r="Q25" s="29" t="str">
        <f>_xlfn.IFERROR((VLOOKUP(A25,'[1]Table 1'!$A$3:$W$45,23,FALSE)),0)</f>
        <v>5.01-</v>
      </c>
      <c r="R25" s="29" t="str">
        <f>_xlfn.IFERROR((VLOOKUP(A25,'[1]Table 1'!$A$3:$X$45,24,FALSE)),0)</f>
        <v>5.01-</v>
      </c>
    </row>
    <row r="26" spans="1:18" ht="13.5" thickBot="1">
      <c r="A26" s="83"/>
      <c r="B26" s="82"/>
      <c r="C26" s="20"/>
      <c r="D26" s="16">
        <f>SUM(D21:D25)</f>
        <v>172370.97202000002</v>
      </c>
      <c r="E26" s="16">
        <f>SUM(E21:E25)</f>
        <v>186481.62304300003</v>
      </c>
      <c r="F26" s="16">
        <f>SUM(F21:F25)</f>
        <v>3773.4691241000005</v>
      </c>
      <c r="G26" s="16">
        <f>F26/D26*100</f>
        <v>2.189155795711455</v>
      </c>
      <c r="H26" s="16">
        <f>G26-(G26*34.61%)</f>
        <v>1.4314889748157205</v>
      </c>
      <c r="I26" s="16">
        <f>SUM(I21:I25)</f>
        <v>172370.97202000002</v>
      </c>
      <c r="J26" s="16">
        <f>SUM(J21:J25)</f>
        <v>186481.62304300003</v>
      </c>
      <c r="K26" s="16">
        <f>SUM(K21:K25)</f>
        <v>3773.4691241000005</v>
      </c>
      <c r="L26" s="16">
        <f>K26/I26*100</f>
        <v>2.189155795711455</v>
      </c>
      <c r="M26" s="16">
        <f>L26-(L26*34.61%)</f>
        <v>1.4314889748157205</v>
      </c>
      <c r="N26" s="16">
        <f>SUM(N21:N25)</f>
        <v>172384.51202000002</v>
      </c>
      <c r="O26" s="16">
        <f>SUM(O21:O25)</f>
        <v>174801.22190620002</v>
      </c>
      <c r="P26" s="16">
        <f>SUM(P21:P25)</f>
        <v>3709.7770551999997</v>
      </c>
      <c r="Q26" s="16">
        <f>P26/N26*100</f>
        <v>2.1520361729304263</v>
      </c>
      <c r="R26" s="16">
        <f>Q26-(Q26*34.61%)</f>
        <v>1.4072164534792058</v>
      </c>
    </row>
    <row r="27" spans="1:18" ht="66" customHeight="1">
      <c r="A27" s="81" t="s">
        <v>261</v>
      </c>
      <c r="B27" s="80" t="s">
        <v>260</v>
      </c>
      <c r="C27" s="79"/>
      <c r="D27" s="47"/>
      <c r="E27" s="47"/>
      <c r="F27" s="31"/>
      <c r="G27" s="47"/>
      <c r="H27" s="29"/>
      <c r="I27" s="47"/>
      <c r="J27" s="47"/>
      <c r="K27" s="47"/>
      <c r="L27" s="47"/>
      <c r="M27" s="47"/>
      <c r="N27" s="47"/>
      <c r="O27" s="47"/>
      <c r="P27" s="47"/>
      <c r="Q27" s="47"/>
      <c r="R27" s="46"/>
    </row>
    <row r="28" spans="1:18" ht="30.75" customHeight="1">
      <c r="A28" s="37" t="s">
        <v>259</v>
      </c>
      <c r="B28" s="78" t="s">
        <v>258</v>
      </c>
      <c r="C28" s="32" t="s">
        <v>257</v>
      </c>
      <c r="D28" s="31">
        <f>VLOOKUP(A28,'[1]Table 1'!$A$3:$E$45,5,FALSE)</f>
        <v>4019.03752</v>
      </c>
      <c r="E28" s="31">
        <f>_xlfn.IFERROR((VLOOKUP(C28,'[3]Data'!$B$7:$K$119,9,FALSE)),0)</f>
        <v>3964.2792</v>
      </c>
      <c r="F28" s="31">
        <f>_xlfn.IFERROR((VLOOKUP(A28,'[1]Table 1'!$A$3:$H$45,8,FALSE)),0)</f>
        <v>108.118063</v>
      </c>
      <c r="G28" s="29" t="str">
        <f>_xlfn.IFERROR((VLOOKUP(A28,'[1]Table 1'!$A$3:$I$45,9,FALSE)),0)</f>
        <v>2.69</v>
      </c>
      <c r="H28" s="29" t="str">
        <f>_xlfn.IFERROR((VLOOKUP(A28,'[1]Table 1'!$A$3:$J$45,10,FALSE)),0)</f>
        <v>1.76</v>
      </c>
      <c r="I28" s="31">
        <f>_xlfn.IFERROR((VLOOKUP(A28,'[1]Table 1'!$A$3:$M$45,13,FALSE)),0)</f>
        <v>4019.03752</v>
      </c>
      <c r="J28" s="31">
        <f>_xlfn.IFERROR((VLOOKUP(C28,'[3]Data'!$B$7:$J$119,9,FALSE)),0)</f>
        <v>3964.2792</v>
      </c>
      <c r="K28" s="31">
        <f>_xlfn.IFERROR((VLOOKUP(A28,'[1]Table 1'!$A$3:$O$45,15,FALSE)),0)</f>
        <v>108.118063</v>
      </c>
      <c r="L28" s="29" t="str">
        <f>_xlfn.IFERROR((VLOOKUP(A28,'[1]Table 1'!$A$3:$P$45,16,FALSE)),0)</f>
        <v>2.69</v>
      </c>
      <c r="M28" s="29" t="str">
        <f>_xlfn.IFERROR((VLOOKUP(A28,'[1]Table 1'!$A$3:$Q$45,17,FALSE)),0)</f>
        <v>1.76</v>
      </c>
      <c r="N28" s="30">
        <f>_xlfn.IFERROR((VLOOKUP(A28,'[1]Table 1'!$A$3:$T$45,20,FALSE)),0)</f>
        <v>4639.19752</v>
      </c>
      <c r="O28" s="30">
        <f>_xlfn.IFERROR((VLOOKUP(C28,'[2]Sheet1'!$C$2:$P$116,14,FALSE)),0)</f>
        <v>4581.08208</v>
      </c>
      <c r="P28" s="30">
        <f>_xlfn.IFERROR((VLOOKUP(A28,'[1]Table 1'!$A$3:$V$45,22,FALSE)),0)</f>
        <v>125.560531</v>
      </c>
      <c r="Q28" s="29" t="str">
        <f>_xlfn.IFERROR((VLOOKUP(A28,'[1]Table 1'!$A$3:$W$45,23,FALSE)),0)</f>
        <v>2.71</v>
      </c>
      <c r="R28" s="29" t="str">
        <f>_xlfn.IFERROR((VLOOKUP(A28,'[1]Table 1'!$A$3:$X$45,24,FALSE)),0)</f>
        <v>1.77</v>
      </c>
    </row>
    <row r="29" spans="1:18" ht="45" customHeight="1">
      <c r="A29" s="37" t="s">
        <v>256</v>
      </c>
      <c r="B29" s="36" t="s">
        <v>255</v>
      </c>
      <c r="C29" s="32" t="s">
        <v>254</v>
      </c>
      <c r="D29" s="31">
        <f>VLOOKUP(A29,'[1]Table 1'!$A$3:$E$45,5,FALSE)</f>
        <v>59.93337</v>
      </c>
      <c r="E29" s="31">
        <f>_xlfn.IFERROR((VLOOKUP(C29,'[3]Data'!$B$7:$K$119,9,FALSE)),0)</f>
        <v>49.733646500000006</v>
      </c>
      <c r="F29" s="31">
        <f>_xlfn.IFERROR((VLOOKUP(A29,'[1]Table 1'!$A$3:$H$45,8,FALSE)),0)</f>
        <v>1.485585</v>
      </c>
      <c r="G29" s="29" t="str">
        <f>_xlfn.IFERROR((VLOOKUP(A29,'[1]Table 1'!$A$3:$I$45,9,FALSE)),0)</f>
        <v>2.48</v>
      </c>
      <c r="H29" s="29" t="str">
        <f>_xlfn.IFERROR((VLOOKUP(A29,'[1]Table 1'!$A$3:$J$45,10,FALSE)),0)</f>
        <v>1.62</v>
      </c>
      <c r="I29" s="31">
        <f>_xlfn.IFERROR((VLOOKUP(A29,'[1]Table 1'!$A$3:$M$45,13,FALSE)),0)</f>
        <v>59.93337</v>
      </c>
      <c r="J29" s="31">
        <f>_xlfn.IFERROR((VLOOKUP(C29,'[3]Data'!$B$7:$J$119,9,FALSE)),0)</f>
        <v>49.733646500000006</v>
      </c>
      <c r="K29" s="31">
        <f>_xlfn.IFERROR((VLOOKUP(A29,'[1]Table 1'!$A$3:$O$45,15,FALSE)),0)</f>
        <v>1.485585</v>
      </c>
      <c r="L29" s="29" t="str">
        <f>_xlfn.IFERROR((VLOOKUP(A29,'[1]Table 1'!$A$3:$P$45,16,FALSE)),0)</f>
        <v>2.48</v>
      </c>
      <c r="M29" s="29" t="str">
        <f>_xlfn.IFERROR((VLOOKUP(A29,'[1]Table 1'!$A$3:$Q$45,17,FALSE)),0)</f>
        <v>1.62</v>
      </c>
      <c r="N29" s="30">
        <f>_xlfn.IFERROR((VLOOKUP(A29,'[1]Table 1'!$A$3:$T$45,20,FALSE)),0)</f>
        <v>109.8667</v>
      </c>
      <c r="O29" s="30">
        <f>_xlfn.IFERROR((VLOOKUP(C29,'[2]Sheet1'!$C$2:$P$116,14,FALSE)),0)</f>
        <v>99.4672432</v>
      </c>
      <c r="P29" s="30">
        <f>_xlfn.IFERROR((VLOOKUP(A29,'[1]Table 1'!$A$3:$V$45,22,FALSE)),0)</f>
        <v>2.9711681</v>
      </c>
      <c r="Q29" s="29" t="str">
        <f>_xlfn.IFERROR((VLOOKUP(A29,'[1]Table 1'!$A$3:$W$45,23,FALSE)),0)</f>
        <v>2.70</v>
      </c>
      <c r="R29" s="29" t="str">
        <f>_xlfn.IFERROR((VLOOKUP(A29,'[1]Table 1'!$A$3:$X$45,24,FALSE)),0)</f>
        <v>1.77</v>
      </c>
    </row>
    <row r="30" spans="1:18" ht="45.75" customHeight="1">
      <c r="A30" s="37" t="s">
        <v>253</v>
      </c>
      <c r="B30" s="36" t="s">
        <v>252</v>
      </c>
      <c r="C30" s="32" t="s">
        <v>251</v>
      </c>
      <c r="D30" s="31">
        <f>_xlfn.IFERROR((VLOOKUP(A30,'[1]Table 1'!$A$3:$E$45,5,FALSE)),0)</f>
        <v>0</v>
      </c>
      <c r="E30" s="31">
        <f>_xlfn.IFERROR((VLOOKUP(C30,'[3]Data'!$B$7:$K$119,9,FALSE)),0)</f>
        <v>0</v>
      </c>
      <c r="F30" s="31">
        <f>_xlfn.IFERROR((VLOOKUP(A30,'[1]Table 1'!$A$3:$H$45,8,FALSE)),0)</f>
        <v>0</v>
      </c>
      <c r="G30" s="29">
        <f>_xlfn.IFERROR((VLOOKUP(A30,'[1]Table 1'!$A$3:$I$45,9,FALSE)),0)</f>
        <v>0</v>
      </c>
      <c r="H30" s="29">
        <f>_xlfn.IFERROR((VLOOKUP(A30,'[1]Table 1'!$A$3:$J$45,10,FALSE)),0)</f>
        <v>0</v>
      </c>
      <c r="I30" s="31">
        <f>_xlfn.IFERROR((VLOOKUP(A30,'[1]Table 1'!$A$3:$M$45,13,FALSE)),0)</f>
        <v>0</v>
      </c>
      <c r="J30" s="31">
        <f>_xlfn.IFERROR((VLOOKUP(C30,'[3]Data'!$B$7:$J$119,9,FALSE)),0)</f>
        <v>0</v>
      </c>
      <c r="K30" s="31">
        <f>_xlfn.IFERROR((VLOOKUP(A30,'[1]Table 1'!$A$3:$O$45,15,FALSE)),0)</f>
        <v>0</v>
      </c>
      <c r="L30" s="29">
        <f>_xlfn.IFERROR((VLOOKUP(A30,'[1]Table 1'!$A$3:$P$45,16,FALSE)),0)</f>
        <v>0</v>
      </c>
      <c r="M30" s="29">
        <f>_xlfn.IFERROR((VLOOKUP(A30,'[1]Table 1'!$A$3:$Q$45,17,FALSE)),0)</f>
        <v>0</v>
      </c>
      <c r="N30" s="30">
        <f>_xlfn.IFERROR((VLOOKUP(A30,'[1]Table 1'!$A$3:$T$45,20,FALSE)),0)</f>
        <v>0</v>
      </c>
      <c r="O30" s="30">
        <f>_xlfn.IFERROR((VLOOKUP(C30,'[2]Sheet1'!$C$2:$P$116,14,FALSE)),0)</f>
        <v>0</v>
      </c>
      <c r="P30" s="30">
        <f>_xlfn.IFERROR((VLOOKUP(A30,'[1]Table 1'!$A$3:$V$45,22,FALSE)),0)</f>
        <v>0</v>
      </c>
      <c r="Q30" s="29">
        <f>_xlfn.IFERROR((VLOOKUP(A30,'[1]Table 1'!$A$3:$W$45,23,FALSE)),0)</f>
        <v>0</v>
      </c>
      <c r="R30" s="29">
        <f>_xlfn.IFERROR((VLOOKUP(A30,'[1]Table 1'!$A$3:$X$45,24,FALSE)),0)</f>
        <v>0</v>
      </c>
    </row>
    <row r="31" spans="1:18" ht="45.75" customHeight="1">
      <c r="A31" s="37" t="s">
        <v>250</v>
      </c>
      <c r="B31" s="36" t="s">
        <v>249</v>
      </c>
      <c r="C31" s="32" t="s">
        <v>248</v>
      </c>
      <c r="D31" s="31">
        <f>_xlfn.IFERROR((VLOOKUP(A31,'[1]Table 1'!$A$3:$E$45,5,FALSE)),0)</f>
        <v>0</v>
      </c>
      <c r="E31" s="31">
        <f>_xlfn.IFERROR((VLOOKUP(C31,'[3]Data'!$B$7:$K$119,9,FALSE)),0)</f>
        <v>0</v>
      </c>
      <c r="F31" s="31">
        <f>_xlfn.IFERROR((VLOOKUP(A31,'[1]Table 1'!$A$3:$H$45,8,FALSE)),0)</f>
        <v>0</v>
      </c>
      <c r="G31" s="29">
        <f>_xlfn.IFERROR((VLOOKUP(A31,'[1]Table 1'!$A$3:$I$45,9,FALSE)),0)</f>
        <v>0</v>
      </c>
      <c r="H31" s="29">
        <f>_xlfn.IFERROR((VLOOKUP(A31,'[1]Table 1'!$A$3:$J$45,10,FALSE)),0)</f>
        <v>0</v>
      </c>
      <c r="I31" s="31">
        <f>_xlfn.IFERROR((VLOOKUP(A31,'[1]Table 1'!$A$3:$M$45,13,FALSE)),0)</f>
        <v>0</v>
      </c>
      <c r="J31" s="31">
        <f>_xlfn.IFERROR((VLOOKUP(C31,'[3]Data'!$B$7:$J$119,9,FALSE)),0)</f>
        <v>0</v>
      </c>
      <c r="K31" s="31">
        <f>_xlfn.IFERROR((VLOOKUP(A31,'[1]Table 1'!$A$3:$O$45,15,FALSE)),0)</f>
        <v>0</v>
      </c>
      <c r="L31" s="29">
        <f>_xlfn.IFERROR((VLOOKUP(A31,'[1]Table 1'!$A$3:$P$45,16,FALSE)),0)</f>
        <v>0</v>
      </c>
      <c r="M31" s="29">
        <f>_xlfn.IFERROR((VLOOKUP(A31,'[1]Table 1'!$A$3:$Q$45,17,FALSE)),0)</f>
        <v>0</v>
      </c>
      <c r="N31" s="30">
        <f>_xlfn.IFERROR((VLOOKUP(A31,'[1]Table 1'!$A$3:$T$45,20,FALSE)),0)</f>
        <v>0</v>
      </c>
      <c r="O31" s="30">
        <f>_xlfn.IFERROR((VLOOKUP(C31,'[2]Sheet1'!$C$2:$P$116,14,FALSE)),0)</f>
        <v>0</v>
      </c>
      <c r="P31" s="30">
        <f>_xlfn.IFERROR((VLOOKUP(A31,'[1]Table 1'!$A$3:$V$45,22,FALSE)),0)</f>
        <v>0</v>
      </c>
      <c r="Q31" s="29">
        <f>_xlfn.IFERROR((VLOOKUP(A31,'[1]Table 1'!$A$3:$W$45,23,FALSE)),0)</f>
        <v>0</v>
      </c>
      <c r="R31" s="29">
        <f>_xlfn.IFERROR((VLOOKUP(A31,'[1]Table 1'!$A$3:$X$45,24,FALSE)),0)</f>
        <v>0</v>
      </c>
    </row>
    <row r="32" spans="1:18" ht="26.25" customHeight="1">
      <c r="A32" s="37" t="s">
        <v>247</v>
      </c>
      <c r="B32" s="35" t="s">
        <v>225</v>
      </c>
      <c r="C32" s="32" t="s">
        <v>246</v>
      </c>
      <c r="D32" s="31">
        <f>_xlfn.IFERROR((VLOOKUP(A32,'[1]Table 1'!$A$3:$E$45,5,FALSE)),0)</f>
        <v>0</v>
      </c>
      <c r="E32" s="31">
        <f>_xlfn.IFERROR((VLOOKUP(C32,'[3]Data'!$B$7:$K$119,9,FALSE)),0)</f>
        <v>0</v>
      </c>
      <c r="F32" s="31">
        <f>_xlfn.IFERROR((VLOOKUP(A32,'[1]Table 1'!$A$3:$H$45,8,FALSE)),0)</f>
        <v>0</v>
      </c>
      <c r="G32" s="29">
        <f>_xlfn.IFERROR((VLOOKUP(A32,'[1]Table 1'!$A$3:$I$45,9,FALSE)),0)</f>
        <v>0</v>
      </c>
      <c r="H32" s="29">
        <f>_xlfn.IFERROR((VLOOKUP(A32,'[1]Table 1'!$A$3:$J$45,10,FALSE)),0)</f>
        <v>0</v>
      </c>
      <c r="I32" s="31">
        <f>_xlfn.IFERROR((VLOOKUP(A32,'[1]Table 1'!$A$3:$M$45,13,FALSE)),0)</f>
        <v>0</v>
      </c>
      <c r="J32" s="31">
        <f>_xlfn.IFERROR((VLOOKUP(C32,'[3]Data'!$B$7:$J$119,9,FALSE)),0)</f>
        <v>0</v>
      </c>
      <c r="K32" s="31">
        <f>_xlfn.IFERROR((VLOOKUP(A32,'[1]Table 1'!$A$3:$O$45,15,FALSE)),0)</f>
        <v>0</v>
      </c>
      <c r="L32" s="29">
        <f>_xlfn.IFERROR((VLOOKUP(A32,'[1]Table 1'!$A$3:$P$45,16,FALSE)),0)</f>
        <v>0</v>
      </c>
      <c r="M32" s="29">
        <f>_xlfn.IFERROR((VLOOKUP(A32,'[1]Table 1'!$A$3:$Q$45,17,FALSE)),0)</f>
        <v>0</v>
      </c>
      <c r="N32" s="30">
        <f>_xlfn.IFERROR((VLOOKUP(A32,'[1]Table 1'!$A$3:$T$45,20,FALSE)),0)</f>
        <v>0</v>
      </c>
      <c r="O32" s="30">
        <f>_xlfn.IFERROR((VLOOKUP(C32,'[2]Sheet1'!$C$2:$P$116,14,FALSE)),0)</f>
        <v>0</v>
      </c>
      <c r="P32" s="30">
        <f>_xlfn.IFERROR((VLOOKUP(A32,'[1]Table 1'!$A$3:$V$45,22,FALSE)),0)</f>
        <v>0</v>
      </c>
      <c r="Q32" s="29">
        <f>_xlfn.IFERROR((VLOOKUP(A32,'[1]Table 1'!$A$3:$W$45,23,FALSE)),0)</f>
        <v>0</v>
      </c>
      <c r="R32" s="29">
        <f>_xlfn.IFERROR((VLOOKUP(A32,'[1]Table 1'!$A$3:$X$45,24,FALSE)),0)</f>
        <v>0</v>
      </c>
    </row>
    <row r="33" spans="1:18" ht="41.25" customHeight="1">
      <c r="A33" s="76" t="s">
        <v>244</v>
      </c>
      <c r="B33" s="36" t="s">
        <v>222</v>
      </c>
      <c r="C33" s="32" t="s">
        <v>245</v>
      </c>
      <c r="D33" s="31">
        <f>VLOOKUP(A33,'[1]Table 1'!$A$3:$E$45,5,FALSE)</f>
        <v>0</v>
      </c>
      <c r="E33" s="31">
        <f>_xlfn.IFERROR((VLOOKUP(C33,'[3]Data'!$B$7:$K$119,9,FALSE)),0)</f>
        <v>0</v>
      </c>
      <c r="F33" s="31">
        <f>_xlfn.IFERROR((VLOOKUP(A33,'[1]Table 1'!$A$3:$H$45,8,FALSE)),0)</f>
        <v>0</v>
      </c>
      <c r="G33" s="29">
        <f>_xlfn.IFERROR((VLOOKUP(A33,'[1]Table 1'!$A$3:$I$45,9,FALSE)),0)</f>
        <v>0</v>
      </c>
      <c r="H33" s="29">
        <f>_xlfn.IFERROR((VLOOKUP(A33,'[1]Table 1'!$A$3:$J$45,10,FALSE)),0)</f>
        <v>0</v>
      </c>
      <c r="I33" s="31">
        <f>_xlfn.IFERROR((VLOOKUP(A33,'[1]Table 1'!$A$3:$M$45,13,FALSE)),0)</f>
        <v>0</v>
      </c>
      <c r="J33" s="31">
        <f>_xlfn.IFERROR((VLOOKUP(C33,'[3]Data'!$B$7:$J$119,9,FALSE)),0)</f>
        <v>0</v>
      </c>
      <c r="K33" s="31">
        <f>_xlfn.IFERROR((VLOOKUP(A33,'[1]Table 1'!$A$3:$O$45,15,FALSE)),0)</f>
        <v>0</v>
      </c>
      <c r="L33" s="29">
        <f>_xlfn.IFERROR((VLOOKUP(A33,'[1]Table 1'!$A$3:$P$45,16,FALSE)),0)</f>
        <v>0</v>
      </c>
      <c r="M33" s="29">
        <f>_xlfn.IFERROR((VLOOKUP(A33,'[1]Table 1'!$A$3:$Q$45,17,FALSE)),0)</f>
        <v>0</v>
      </c>
      <c r="N33" s="30">
        <f>_xlfn.IFERROR((VLOOKUP(A33,'[1]Table 1'!$A$3:$T$45,20,FALSE)),0)</f>
        <v>500</v>
      </c>
      <c r="O33" s="30">
        <f>_xlfn.IFERROR((VLOOKUP(C33,'[2]Sheet1'!$C$2:$P$116,14,FALSE)),0)</f>
        <v>499.98019</v>
      </c>
      <c r="P33" s="30">
        <f>_xlfn.IFERROR((VLOOKUP(A33,'[1]Table 1'!$A$3:$V$45,22,FALSE)),0)</f>
        <v>11.780137</v>
      </c>
      <c r="Q33" s="29" t="str">
        <f>_xlfn.IFERROR((VLOOKUP(A33,'[1]Table 1'!$A$3:$W$45,23,FALSE)),0)</f>
        <v>2.36</v>
      </c>
      <c r="R33" s="29" t="str">
        <f>_xlfn.IFERROR((VLOOKUP(A33,'[1]Table 1'!$A$3:$X$45,24,FALSE)),0)</f>
        <v>1.54</v>
      </c>
    </row>
    <row r="34" spans="1:18" ht="18" customHeight="1">
      <c r="A34" s="76"/>
      <c r="B34" s="77" t="s">
        <v>199</v>
      </c>
      <c r="C34" s="32"/>
      <c r="D34" s="31"/>
      <c r="E34" s="31"/>
      <c r="F34" s="31"/>
      <c r="G34" s="64"/>
      <c r="H34" s="64"/>
      <c r="I34" s="31"/>
      <c r="J34" s="31"/>
      <c r="K34" s="31"/>
      <c r="L34" s="63"/>
      <c r="M34" s="63"/>
      <c r="N34" s="30"/>
      <c r="O34" s="31"/>
      <c r="P34" s="30"/>
      <c r="Q34" s="30"/>
      <c r="R34" s="30"/>
    </row>
    <row r="35" spans="1:18" ht="29.25" customHeight="1">
      <c r="A35" s="37" t="s">
        <v>244</v>
      </c>
      <c r="B35" s="36" t="s">
        <v>237</v>
      </c>
      <c r="C35" s="32" t="s">
        <v>243</v>
      </c>
      <c r="D35" s="31">
        <f>VLOOKUP(A35,'[1]Table 1'!$A$3:$E$45,5,FALSE)</f>
        <v>0</v>
      </c>
      <c r="E35" s="31">
        <f>_xlfn.IFERROR((VLOOKUP(C35,'[3]Data'!$B$7:$K$119,9,FALSE)),0)</f>
        <v>1002.48077</v>
      </c>
      <c r="F35" s="31">
        <f>_xlfn.IFERROR((VLOOKUP(A35,'[1]Table 1'!$A$3:$H$45,8,FALSE)),0)</f>
        <v>0</v>
      </c>
      <c r="G35" s="29">
        <f>_xlfn.IFERROR((VLOOKUP(A35,'[1]Table 1'!$A$3:$I$45,9,FALSE)),0)</f>
        <v>0</v>
      </c>
      <c r="H35" s="29">
        <f>_xlfn.IFERROR((VLOOKUP(A35,'[1]Table 1'!$A$3:$J$45,10,FALSE)),0)</f>
        <v>0</v>
      </c>
      <c r="I35" s="31">
        <f>_xlfn.IFERROR((VLOOKUP(A35,'[1]Table 1'!$A$3:$M$45,13,FALSE)),0)</f>
        <v>0</v>
      </c>
      <c r="J35" s="31">
        <f>_xlfn.IFERROR((VLOOKUP(C35,'[3]Data'!$B$7:$J$119,9,FALSE)),0)</f>
        <v>1002.48077</v>
      </c>
      <c r="K35" s="31">
        <f>_xlfn.IFERROR((VLOOKUP(A35,'[1]Table 1'!$A$3:$O$45,15,FALSE)),0)</f>
        <v>0</v>
      </c>
      <c r="L35" s="29">
        <f>_xlfn.IFERROR((VLOOKUP(A35,'[1]Table 1'!$A$3:$P$45,16,FALSE)),0)</f>
        <v>0</v>
      </c>
      <c r="M35" s="29">
        <f>_xlfn.IFERROR((VLOOKUP(A35,'[1]Table 1'!$A$3:$Q$45,17,FALSE)),0)</f>
        <v>0</v>
      </c>
      <c r="N35" s="30">
        <f>_xlfn.IFERROR((VLOOKUP(A35,'[1]Table 1'!$A$3:$T$45,20,FALSE)),0)</f>
        <v>500</v>
      </c>
      <c r="O35" s="30">
        <f>_xlfn.IFERROR((VLOOKUP(C35,'[2]Sheet1'!$C$2:$P$116,14,FALSE)),0)</f>
        <v>1008.65011</v>
      </c>
      <c r="P35" s="30">
        <f>_xlfn.IFERROR((VLOOKUP(A35,'[1]Table 1'!$A$3:$V$45,22,FALSE)),0)</f>
        <v>11.780137</v>
      </c>
      <c r="Q35" s="29" t="str">
        <f>_xlfn.IFERROR((VLOOKUP(A35,'[1]Table 1'!$A$3:$W$45,23,FALSE)),0)</f>
        <v>2.36</v>
      </c>
      <c r="R35" s="29" t="str">
        <f>_xlfn.IFERROR((VLOOKUP(A35,'[1]Table 1'!$A$3:$X$45,24,FALSE)),0)</f>
        <v>1.54</v>
      </c>
    </row>
    <row r="36" spans="1:18" ht="57" customHeight="1">
      <c r="A36" s="37" t="s">
        <v>242</v>
      </c>
      <c r="B36" s="36" t="s">
        <v>234</v>
      </c>
      <c r="C36" s="32" t="s">
        <v>241</v>
      </c>
      <c r="D36" s="31">
        <f>VLOOKUP(A36,'[1]Table 1'!$A$3:$E$45,5,FALSE)</f>
        <v>1000</v>
      </c>
      <c r="E36" s="31">
        <f>_xlfn.IFERROR((VLOOKUP(C36,'[3]Data'!$B$7:$K$119,9,FALSE)),0)</f>
        <v>113621.962402</v>
      </c>
      <c r="F36" s="31">
        <f>_xlfn.IFERROR((VLOOKUP(A36,'[1]Table 1'!$A$3:$H$45,8,FALSE)),0)</f>
        <v>23.1229508</v>
      </c>
      <c r="G36" s="29" t="str">
        <f>_xlfn.IFERROR((VLOOKUP(A36,'[1]Table 1'!$A$3:$I$45,9,FALSE)),0)</f>
        <v>2.31</v>
      </c>
      <c r="H36" s="29" t="str">
        <f>_xlfn.IFERROR((VLOOKUP(A36,'[1]Table 1'!$A$3:$J$45,10,FALSE)),0)</f>
        <v>1.51</v>
      </c>
      <c r="I36" s="31">
        <f>_xlfn.IFERROR((VLOOKUP(A36,'[1]Table 1'!$A$3:$M$45,13,FALSE)),0)</f>
        <v>1000</v>
      </c>
      <c r="J36" s="31">
        <f>_xlfn.IFERROR((VLOOKUP(C36,'[3]Data'!$B$7:$J$119,9,FALSE)),0)</f>
        <v>113621.962402</v>
      </c>
      <c r="K36" s="31">
        <f>_xlfn.IFERROR((VLOOKUP(A36,'[1]Table 1'!$A$3:$O$45,15,FALSE)),0)</f>
        <v>23.1229508</v>
      </c>
      <c r="L36" s="29" t="str">
        <f>_xlfn.IFERROR((VLOOKUP(A36,'[1]Table 1'!$A$3:$P$45,16,FALSE)),0)</f>
        <v>2.31</v>
      </c>
      <c r="M36" s="29" t="str">
        <f>_xlfn.IFERROR((VLOOKUP(A36,'[1]Table 1'!$A$3:$Q$45,17,FALSE)),0)</f>
        <v>1.51</v>
      </c>
      <c r="N36" s="30">
        <f>_xlfn.IFERROR((VLOOKUP(A36,'[1]Table 1'!$A$3:$T$45,20,FALSE)),0)</f>
        <v>1000</v>
      </c>
      <c r="O36" s="30">
        <f>_xlfn.IFERROR((VLOOKUP(C36,'[2]Sheet1'!$C$2:$P$116,14,FALSE)),0)</f>
        <v>103578.7939222</v>
      </c>
      <c r="P36" s="30">
        <f>_xlfn.IFERROR((VLOOKUP(A36,'[1]Table 1'!$A$3:$V$45,22,FALSE)),0)</f>
        <v>23.1863014</v>
      </c>
      <c r="Q36" s="29" t="str">
        <f>_xlfn.IFERROR((VLOOKUP(A36,'[1]Table 1'!$A$3:$W$45,23,FALSE)),0)</f>
        <v>2.32</v>
      </c>
      <c r="R36" s="29" t="str">
        <f>_xlfn.IFERROR((VLOOKUP(A36,'[1]Table 1'!$A$3:$X$45,24,FALSE)),0)</f>
        <v>1.52</v>
      </c>
    </row>
    <row r="37" spans="1:18" ht="134.25" customHeight="1">
      <c r="A37" s="37" t="s">
        <v>240</v>
      </c>
      <c r="B37" s="36" t="s">
        <v>231</v>
      </c>
      <c r="C37" s="42" t="s">
        <v>239</v>
      </c>
      <c r="D37" s="31">
        <f>VLOOKUP(A37,'[1]Table 1'!$A$3:$E$45,5,FALSE)</f>
        <v>107912.54</v>
      </c>
      <c r="E37" s="31">
        <f>_xlfn.IFERROR((VLOOKUP(C37,'[3]Data'!$B$7:$K$119,9,FALSE)),0)</f>
        <v>0</v>
      </c>
      <c r="F37" s="31">
        <f>_xlfn.IFERROR((VLOOKUP(A37,'[1]Table 1'!$A$3:$H$45,8,FALSE)),0)</f>
        <v>2481.3641344</v>
      </c>
      <c r="G37" s="29" t="str">
        <f>_xlfn.IFERROR((VLOOKUP(A37,'[1]Table 1'!$A$3:$I$45,9,FALSE)),0)</f>
        <v>2.30</v>
      </c>
      <c r="H37" s="29" t="str">
        <f>_xlfn.IFERROR((VLOOKUP(A37,'[1]Table 1'!$A$3:$J$45,10,FALSE)),0)</f>
        <v>1.50</v>
      </c>
      <c r="I37" s="31">
        <f>_xlfn.IFERROR((VLOOKUP(A37,'[1]Table 1'!$A$3:$M$45,13,FALSE)),0)</f>
        <v>107912.54</v>
      </c>
      <c r="J37" s="31">
        <f>_xlfn.IFERROR((VLOOKUP(C37,'[3]Data'!$B$7:$J$119,9,FALSE)),0)</f>
        <v>0</v>
      </c>
      <c r="K37" s="31">
        <f>_xlfn.IFERROR((VLOOKUP(A37,'[1]Table 1'!$A$3:$O$45,15,FALSE)),0)</f>
        <v>2481.3641344</v>
      </c>
      <c r="L37" s="29" t="str">
        <f>_xlfn.IFERROR((VLOOKUP(A37,'[1]Table 1'!$A$3:$P$45,16,FALSE)),0)</f>
        <v>2.30</v>
      </c>
      <c r="M37" s="29" t="str">
        <f>_xlfn.IFERROR((VLOOKUP(A37,'[1]Table 1'!$A$3:$Q$45,17,FALSE)),0)</f>
        <v>1.50</v>
      </c>
      <c r="N37" s="30">
        <f>_xlfn.IFERROR((VLOOKUP(A37,'[1]Table 1'!$A$3:$T$45,20,FALSE)),0)</f>
        <v>99204.98</v>
      </c>
      <c r="O37" s="30">
        <f>_xlfn.IFERROR((VLOOKUP(C37,'[2]Sheet1'!$C$2:$P$116,14,FALSE)),0)</f>
        <v>0</v>
      </c>
      <c r="P37" s="30">
        <f>_xlfn.IFERROR((VLOOKUP(A37,'[1]Table 1'!$A$3:$V$45,22,FALSE)),0)</f>
        <v>2311.7470777000003</v>
      </c>
      <c r="Q37" s="29" t="str">
        <f>_xlfn.IFERROR((VLOOKUP(A37,'[1]Table 1'!$A$3:$W$45,23,FALSE)),0)</f>
        <v>2.33</v>
      </c>
      <c r="R37" s="29" t="str">
        <f>_xlfn.IFERROR((VLOOKUP(A37,'[1]Table 1'!$A$3:$X$45,24,FALSE)),0)</f>
        <v>1.52</v>
      </c>
    </row>
    <row r="38" spans="1:18" ht="18" customHeight="1">
      <c r="A38" s="76"/>
      <c r="B38" s="75" t="s">
        <v>184</v>
      </c>
      <c r="C38" s="32"/>
      <c r="D38" s="31">
        <f>_xlfn.IFERROR((VLOOKUP(A38,'[1]Table 1'!$A$3:$E$45,5,FALSE)),0)</f>
        <v>0</v>
      </c>
      <c r="E38" s="31"/>
      <c r="F38" s="31">
        <f>_xlfn.IFERROR((VLOOKUP(A38,'[1]Table 1'!$A$3:$H$45,8,FALSE)),0)</f>
        <v>0</v>
      </c>
      <c r="G38" s="64"/>
      <c r="H38" s="64"/>
      <c r="I38" s="31">
        <f>_xlfn.IFERROR((VLOOKUP(A38,'[1]Table 1'!$A$3:$M$45,13,FALSE)),0)</f>
        <v>0</v>
      </c>
      <c r="J38" s="31"/>
      <c r="K38" s="31">
        <f>_xlfn.IFERROR((VLOOKUP(A38,'[1]Table 1'!$A$3:$O$45,15,FALSE)),0)</f>
        <v>0</v>
      </c>
      <c r="L38" s="63"/>
      <c r="M38" s="63"/>
      <c r="N38" s="30"/>
      <c r="O38" s="31"/>
      <c r="P38" s="30"/>
      <c r="Q38" s="30"/>
      <c r="R38" s="30"/>
    </row>
    <row r="39" spans="1:18" ht="30" customHeight="1">
      <c r="A39" s="37" t="s">
        <v>238</v>
      </c>
      <c r="B39" s="36" t="s">
        <v>237</v>
      </c>
      <c r="C39" s="32" t="s">
        <v>236</v>
      </c>
      <c r="D39" s="31">
        <f>_xlfn.IFERROR((VLOOKUP(A39,'[1]Table 1'!$A$3:$E$45,5,FALSE)),0)</f>
        <v>0</v>
      </c>
      <c r="E39" s="31">
        <f>_xlfn.IFERROR((VLOOKUP(C39,'[3]Data'!$B$7:$K$119,9,FALSE)),0)</f>
        <v>0</v>
      </c>
      <c r="F39" s="31">
        <f>_xlfn.IFERROR((VLOOKUP(A39,'[1]Table 1'!$A$3:$H$45,8,FALSE)),0)</f>
        <v>0</v>
      </c>
      <c r="G39" s="29">
        <f>_xlfn.IFERROR((VLOOKUP(A39,'[1]Table 1'!$A$3:$I$45,9,FALSE)),0)</f>
        <v>0</v>
      </c>
      <c r="H39" s="29">
        <f>_xlfn.IFERROR((VLOOKUP(A39,'[1]Table 1'!$A$3:$J$45,10,FALSE)),0)</f>
        <v>0</v>
      </c>
      <c r="I39" s="31">
        <f>_xlfn.IFERROR((VLOOKUP(A39,'[1]Table 1'!$A$3:$M$45,13,FALSE)),0)</f>
        <v>0</v>
      </c>
      <c r="J39" s="31">
        <f>_xlfn.IFERROR((VLOOKUP(C39,'[3]Data'!$B$7:$J$119,9,FALSE)),0)</f>
        <v>0</v>
      </c>
      <c r="K39" s="31">
        <f>_xlfn.IFERROR((VLOOKUP(A39,'[1]Table 1'!$A$3:$O$45,15,FALSE)),0)</f>
        <v>0</v>
      </c>
      <c r="L39" s="29">
        <f>_xlfn.IFERROR((VLOOKUP(A39,'[1]Table 1'!$A$3:$P$45,16,FALSE)),0)</f>
        <v>0</v>
      </c>
      <c r="M39" s="29">
        <f>_xlfn.IFERROR((VLOOKUP(A39,'[1]Table 1'!$A$3:$Q$45,17,FALSE)),0)</f>
        <v>0</v>
      </c>
      <c r="N39" s="30">
        <f>_xlfn.IFERROR((VLOOKUP(A39,'[1]Table 1'!$A$3:$T$45,20,FALSE)),0)</f>
        <v>0</v>
      </c>
      <c r="O39" s="30">
        <f>_xlfn.IFERROR((VLOOKUP(C39,'[2]Sheet1'!$C$2:$P$116,14,FALSE)),0)</f>
        <v>0</v>
      </c>
      <c r="P39" s="30">
        <f>_xlfn.IFERROR((VLOOKUP(A39,'[1]Table 1'!$A$3:$V$45,22,FALSE)),0)</f>
        <v>0</v>
      </c>
      <c r="Q39" s="29">
        <f>_xlfn.IFERROR((VLOOKUP(A39,'[1]Table 1'!$A$3:$W$45,23,FALSE)),0)</f>
        <v>0</v>
      </c>
      <c r="R39" s="29">
        <f>_xlfn.IFERROR((VLOOKUP(A39,'[1]Table 1'!$A$3:$X$45,24,FALSE)),0)</f>
        <v>0</v>
      </c>
    </row>
    <row r="40" spans="1:18" ht="57.75" customHeight="1">
      <c r="A40" s="37" t="s">
        <v>235</v>
      </c>
      <c r="B40" s="36" t="s">
        <v>234</v>
      </c>
      <c r="C40" s="32" t="s">
        <v>233</v>
      </c>
      <c r="D40" s="31">
        <f>_xlfn.IFERROR((VLOOKUP(A40,'[1]Table 1'!$A$3:$E$45,5,FALSE)),0)</f>
        <v>0</v>
      </c>
      <c r="E40" s="31">
        <f>_xlfn.IFERROR((VLOOKUP(C40,'[3]Data'!$B$7:$K$119,9,FALSE)),0)</f>
        <v>0</v>
      </c>
      <c r="F40" s="31">
        <f>_xlfn.IFERROR((VLOOKUP(A40,'[1]Table 1'!$A$3:$H$45,8,FALSE)),0)</f>
        <v>0</v>
      </c>
      <c r="G40" s="29">
        <f>_xlfn.IFERROR((VLOOKUP(A40,'[1]Table 1'!$A$3:$I$45,9,FALSE)),0)</f>
        <v>0</v>
      </c>
      <c r="H40" s="29">
        <f>_xlfn.IFERROR((VLOOKUP(A40,'[1]Table 1'!$A$3:$J$45,10,FALSE)),0)</f>
        <v>0</v>
      </c>
      <c r="I40" s="31">
        <f>_xlfn.IFERROR((VLOOKUP(A40,'[1]Table 1'!$A$3:$M$45,13,FALSE)),0)</f>
        <v>0</v>
      </c>
      <c r="J40" s="31">
        <f>_xlfn.IFERROR((VLOOKUP(C40,'[3]Data'!$B$7:$J$119,9,FALSE)),0)</f>
        <v>0</v>
      </c>
      <c r="K40" s="31">
        <f>_xlfn.IFERROR((VLOOKUP(A40,'[1]Table 1'!$A$3:$O$45,15,FALSE)),0)</f>
        <v>0</v>
      </c>
      <c r="L40" s="29">
        <f>_xlfn.IFERROR((VLOOKUP(A40,'[1]Table 1'!$A$3:$P$45,16,FALSE)),0)</f>
        <v>0</v>
      </c>
      <c r="M40" s="29">
        <f>_xlfn.IFERROR((VLOOKUP(A40,'[1]Table 1'!$A$3:$Q$45,17,FALSE)),0)</f>
        <v>0</v>
      </c>
      <c r="N40" s="30">
        <f>_xlfn.IFERROR((VLOOKUP(A40,'[1]Table 1'!$A$3:$T$45,20,FALSE)),0)</f>
        <v>0</v>
      </c>
      <c r="O40" s="30">
        <f>_xlfn.IFERROR((VLOOKUP(C40,'[2]Sheet1'!$C$2:$P$116,14,FALSE)),0)</f>
        <v>0</v>
      </c>
      <c r="P40" s="30">
        <f>_xlfn.IFERROR((VLOOKUP(A40,'[1]Table 1'!$A$3:$V$45,22,FALSE)),0)</f>
        <v>0</v>
      </c>
      <c r="Q40" s="29">
        <f>_xlfn.IFERROR((VLOOKUP(A40,'[1]Table 1'!$A$3:$W$45,23,FALSE)),0)</f>
        <v>0</v>
      </c>
      <c r="R40" s="29">
        <f>_xlfn.IFERROR((VLOOKUP(A40,'[1]Table 1'!$A$3:$X$45,24,FALSE)),0)</f>
        <v>0</v>
      </c>
    </row>
    <row r="41" spans="1:18" ht="120" customHeight="1">
      <c r="A41" s="34" t="s">
        <v>232</v>
      </c>
      <c r="B41" s="33" t="s">
        <v>231</v>
      </c>
      <c r="C41" s="32" t="s">
        <v>230</v>
      </c>
      <c r="D41" s="31">
        <f>_xlfn.IFERROR((VLOOKUP(A41,'[1]Table 1'!$A$3:$E$45,5,FALSE)),0)</f>
        <v>0</v>
      </c>
      <c r="E41" s="31">
        <f>_xlfn.IFERROR((VLOOKUP(C41,'[3]Data'!$B$7:$K$119,9,FALSE)),0)</f>
        <v>0</v>
      </c>
      <c r="F41" s="31">
        <f>_xlfn.IFERROR((VLOOKUP(A41,'[1]Table 1'!$A$3:$H$45,8,FALSE)),0)</f>
        <v>0</v>
      </c>
      <c r="G41" s="29">
        <f>_xlfn.IFERROR((VLOOKUP(A41,'[1]Table 1'!$A$3:$I$45,9,FALSE)),0)</f>
        <v>0</v>
      </c>
      <c r="H41" s="29">
        <f>_xlfn.IFERROR((VLOOKUP(A41,'[1]Table 1'!$A$3:$J$45,10,FALSE)),0)</f>
        <v>0</v>
      </c>
      <c r="I41" s="31">
        <f>_xlfn.IFERROR((VLOOKUP(A41,'[1]Table 1'!$A$3:$M$45,13,FALSE)),0)</f>
        <v>0</v>
      </c>
      <c r="J41" s="31">
        <f>_xlfn.IFERROR((VLOOKUP(C41,'[3]Data'!$B$7:$J$119,9,FALSE)),0)</f>
        <v>0</v>
      </c>
      <c r="K41" s="31">
        <f>_xlfn.IFERROR((VLOOKUP(A41,'[1]Table 1'!$A$3:$O$45,15,FALSE)),0)</f>
        <v>0</v>
      </c>
      <c r="L41" s="29">
        <f>_xlfn.IFERROR((VLOOKUP(A41,'[1]Table 1'!$A$3:$P$45,16,FALSE)),0)</f>
        <v>0</v>
      </c>
      <c r="M41" s="29">
        <f>_xlfn.IFERROR((VLOOKUP(A41,'[1]Table 1'!$A$3:$Q$45,17,FALSE)),0)</f>
        <v>0</v>
      </c>
      <c r="N41" s="30">
        <f>_xlfn.IFERROR((VLOOKUP(A41,'[1]Table 1'!$A$3:$T$45,20,FALSE)),0)</f>
        <v>0</v>
      </c>
      <c r="O41" s="30">
        <f>_xlfn.IFERROR((VLOOKUP(C41,'[2]Sheet1'!$C$2:$P$116,14,FALSE)),0)</f>
        <v>0</v>
      </c>
      <c r="P41" s="30">
        <f>_xlfn.IFERROR((VLOOKUP(A41,'[1]Table 1'!$A$3:$V$45,22,FALSE)),0)</f>
        <v>0</v>
      </c>
      <c r="Q41" s="29">
        <f>_xlfn.IFERROR((VLOOKUP(A41,'[1]Table 1'!$A$3:$W$45,23,FALSE)),0)</f>
        <v>0</v>
      </c>
      <c r="R41" s="29">
        <f>_xlfn.IFERROR((VLOOKUP(A41,'[1]Table 1'!$A$3:$X$45,24,FALSE)),0)</f>
        <v>0</v>
      </c>
    </row>
    <row r="42" spans="1:18" ht="18.75" customHeight="1">
      <c r="A42" s="74"/>
      <c r="B42" s="73" t="s">
        <v>61</v>
      </c>
      <c r="C42" s="54"/>
      <c r="D42" s="31">
        <f>_xlfn.IFERROR((VLOOKUP(A42,'[1]Table 1'!$A$3:$E$45,5,FALSE)),0)</f>
        <v>0</v>
      </c>
      <c r="E42" s="31"/>
      <c r="F42" s="31">
        <f>_xlfn.IFERROR((VLOOKUP(A42,'[1]Table 1'!$A$3:$H$45,8,FALSE)),0)</f>
        <v>0</v>
      </c>
      <c r="G42" s="64"/>
      <c r="H42" s="64"/>
      <c r="I42" s="31">
        <f>_xlfn.IFERROR((VLOOKUP(A42,'[1]Table 1'!$A$3:$M$45,13,FALSE)),0)</f>
        <v>0</v>
      </c>
      <c r="J42" s="31"/>
      <c r="K42" s="31"/>
      <c r="L42" s="63"/>
      <c r="M42" s="63"/>
      <c r="N42" s="30"/>
      <c r="O42" s="72"/>
      <c r="P42" s="30"/>
      <c r="Q42" s="30"/>
      <c r="R42" s="30"/>
    </row>
    <row r="43" spans="1:18" ht="30" customHeight="1">
      <c r="A43" s="41" t="s">
        <v>229</v>
      </c>
      <c r="B43" s="40" t="s">
        <v>228</v>
      </c>
      <c r="C43" s="39" t="s">
        <v>227</v>
      </c>
      <c r="D43" s="31">
        <f>_xlfn.IFERROR((VLOOKUP(A43,'[1]Table 1'!$A$3:$E$45,5,FALSE)),0)</f>
        <v>0</v>
      </c>
      <c r="E43" s="31">
        <f>_xlfn.IFERROR((VLOOKUP(C43,'[3]Data'!$B$7:$K$119,9,FALSE)),0)</f>
        <v>0</v>
      </c>
      <c r="F43" s="31">
        <f>_xlfn.IFERROR((VLOOKUP(A43,'[1]Table 1'!$A$3:$H$45,8,FALSE)),0)</f>
        <v>0</v>
      </c>
      <c r="G43" s="29">
        <f>_xlfn.IFERROR((VLOOKUP(A43,'[1]Table 1'!$A$3:$I$45,9,FALSE)),0)</f>
        <v>0</v>
      </c>
      <c r="H43" s="29">
        <f>_xlfn.IFERROR((VLOOKUP(A43,'[1]Table 1'!$A$3:$J$45,10,FALSE)),0)</f>
        <v>0</v>
      </c>
      <c r="I43" s="31">
        <f>_xlfn.IFERROR((VLOOKUP(A43,'[1]Table 1'!$A$3:$M$45,13,FALSE)),0)</f>
        <v>0</v>
      </c>
      <c r="J43" s="31">
        <f>_xlfn.IFERROR((VLOOKUP(C43,'[3]Data'!$B$7:$J$119,9,FALSE)),0)</f>
        <v>0</v>
      </c>
      <c r="K43" s="31">
        <f>_xlfn.IFERROR((VLOOKUP(A43,'[1]Table 1'!$A$3:$O$45,15,FALSE)),0)</f>
        <v>0</v>
      </c>
      <c r="L43" s="29">
        <f>_xlfn.IFERROR((VLOOKUP(A43,'[1]Table 1'!$A$3:$P$45,16,FALSE)),0)</f>
        <v>0</v>
      </c>
      <c r="M43" s="29">
        <f>_xlfn.IFERROR((VLOOKUP(A43,'[1]Table 1'!$A$3:$Q$45,17,FALSE)),0)</f>
        <v>0</v>
      </c>
      <c r="N43" s="30">
        <f>_xlfn.IFERROR((VLOOKUP(A43,'[1]Table 1'!$A$3:$T$45,20,FALSE)),0)</f>
        <v>0</v>
      </c>
      <c r="O43" s="30">
        <f>_xlfn.IFERROR((VLOOKUP(C43,'[2]Sheet1'!$C$2:$P$116,14,FALSE)),0)</f>
        <v>0</v>
      </c>
      <c r="P43" s="30">
        <f>_xlfn.IFERROR((VLOOKUP(A43,'[1]Table 1'!$A$3:$V$45,22,FALSE)),0)</f>
        <v>0</v>
      </c>
      <c r="Q43" s="29">
        <f>_xlfn.IFERROR((VLOOKUP(A43,'[1]Table 1'!$A$3:$W$45,23,FALSE)),0)</f>
        <v>0</v>
      </c>
      <c r="R43" s="29">
        <f>_xlfn.IFERROR((VLOOKUP(A43,'[1]Table 1'!$A$3:$X$45,24,FALSE)),0)</f>
        <v>0</v>
      </c>
    </row>
    <row r="44" spans="1:18" ht="28.5" customHeight="1">
      <c r="A44" s="41" t="s">
        <v>226</v>
      </c>
      <c r="B44" s="61" t="s">
        <v>225</v>
      </c>
      <c r="C44" s="39" t="s">
        <v>224</v>
      </c>
      <c r="D44" s="31">
        <f>_xlfn.IFERROR((VLOOKUP(A44,'[1]Table 1'!$A$3:$E$45,5,FALSE)),0)</f>
        <v>0</v>
      </c>
      <c r="E44" s="31">
        <f>_xlfn.IFERROR((VLOOKUP(C44,'[3]Data'!$B$7:$K$119,9,FALSE)),0)</f>
        <v>0</v>
      </c>
      <c r="F44" s="31">
        <f>_xlfn.IFERROR((VLOOKUP(A44,'[1]Table 1'!$A$3:$H$45,8,FALSE)),0)</f>
        <v>0</v>
      </c>
      <c r="G44" s="29">
        <f>_xlfn.IFERROR((VLOOKUP(A44,'[1]Table 1'!$A$3:$I$45,9,FALSE)),0)</f>
        <v>0</v>
      </c>
      <c r="H44" s="29">
        <f>_xlfn.IFERROR((VLOOKUP(A44,'[1]Table 1'!$A$3:$J$45,10,FALSE)),0)</f>
        <v>0</v>
      </c>
      <c r="I44" s="31">
        <f>_xlfn.IFERROR((VLOOKUP(A44,'[1]Table 1'!$A$3:$M$45,13,FALSE)),0)</f>
        <v>0</v>
      </c>
      <c r="J44" s="31">
        <f>_xlfn.IFERROR((VLOOKUP(C44,'[3]Data'!$B$7:$J$119,9,FALSE)),0)</f>
        <v>0</v>
      </c>
      <c r="K44" s="31">
        <f>_xlfn.IFERROR((VLOOKUP(A44,'[1]Table 1'!$A$3:$O$45,15,FALSE)),0)</f>
        <v>0</v>
      </c>
      <c r="L44" s="29">
        <f>_xlfn.IFERROR((VLOOKUP(A44,'[1]Table 1'!$A$3:$P$45,16,FALSE)),0)</f>
        <v>0</v>
      </c>
      <c r="M44" s="29">
        <f>_xlfn.IFERROR((VLOOKUP(A44,'[1]Table 1'!$A$3:$Q$45,17,FALSE)),0)</f>
        <v>0</v>
      </c>
      <c r="N44" s="30">
        <f>_xlfn.IFERROR((VLOOKUP(A44,'[1]Table 1'!$A$3:$T$45,20,FALSE)),0)</f>
        <v>0</v>
      </c>
      <c r="O44" s="30">
        <f>_xlfn.IFERROR((VLOOKUP(C44,'[2]Sheet1'!$C$2:$P$116,14,FALSE)),0)</f>
        <v>0</v>
      </c>
      <c r="P44" s="30">
        <f>_xlfn.IFERROR((VLOOKUP(A44,'[1]Table 1'!$A$3:$V$45,22,FALSE)),0)</f>
        <v>0</v>
      </c>
      <c r="Q44" s="29">
        <f>_xlfn.IFERROR((VLOOKUP(A44,'[1]Table 1'!$A$3:$W$45,23,FALSE)),0)</f>
        <v>0</v>
      </c>
      <c r="R44" s="29">
        <f>_xlfn.IFERROR((VLOOKUP(A44,'[1]Table 1'!$A$3:$X$45,24,FALSE)),0)</f>
        <v>0</v>
      </c>
    </row>
    <row r="45" spans="1:18" ht="46.5" customHeight="1" thickBot="1">
      <c r="A45" s="41" t="s">
        <v>223</v>
      </c>
      <c r="B45" s="40" t="s">
        <v>222</v>
      </c>
      <c r="C45" s="39" t="s">
        <v>221</v>
      </c>
      <c r="D45" s="31">
        <f>_xlfn.IFERROR((VLOOKUP(A45,'[1]Table 1'!$A$3:$E$45,5,FALSE)),0)</f>
        <v>0</v>
      </c>
      <c r="E45" s="31">
        <f>_xlfn.IFERROR((VLOOKUP(C45,'[3]Data'!$B$7:$K$119,9,FALSE)),0)</f>
        <v>0</v>
      </c>
      <c r="F45" s="31">
        <f>_xlfn.IFERROR((VLOOKUP(A45,'[1]Table 1'!$A$3:$H$45,8,FALSE)),0)</f>
        <v>0</v>
      </c>
      <c r="G45" s="29">
        <f>_xlfn.IFERROR((VLOOKUP(A45,'[1]Table 1'!$A$3:$I$45,9,FALSE)),0)</f>
        <v>0</v>
      </c>
      <c r="H45" s="29">
        <f>_xlfn.IFERROR((VLOOKUP(A45,'[1]Table 1'!$A$3:$J$45,10,FALSE)),0)</f>
        <v>0</v>
      </c>
      <c r="I45" s="31">
        <f>_xlfn.IFERROR((VLOOKUP(A45,'[1]Table 1'!$A$3:$M$45,13,FALSE)),0)</f>
        <v>0</v>
      </c>
      <c r="J45" s="31">
        <f>_xlfn.IFERROR((VLOOKUP(C45,'[3]Data'!$B$7:$J$119,9,FALSE)),0)</f>
        <v>0</v>
      </c>
      <c r="K45" s="31">
        <f>_xlfn.IFERROR((VLOOKUP(A45,'[1]Table 1'!$A$3:$O$45,15,FALSE)),0)</f>
        <v>0</v>
      </c>
      <c r="L45" s="29">
        <f>_xlfn.IFERROR((VLOOKUP(A45,'[1]Table 1'!$A$3:$P$45,16,FALSE)),0)</f>
        <v>0</v>
      </c>
      <c r="M45" s="29">
        <f>_xlfn.IFERROR((VLOOKUP(A45,'[1]Table 1'!$A$3:$Q$45,17,FALSE)),0)</f>
        <v>0</v>
      </c>
      <c r="N45" s="30">
        <f>_xlfn.IFERROR((VLOOKUP(A45,'[1]Table 1'!$A$3:$T$45,20,FALSE)),0)</f>
        <v>0</v>
      </c>
      <c r="O45" s="30">
        <f>_xlfn.IFERROR((VLOOKUP(C45,'[2]Sheet1'!$C$2:$P$116,14,FALSE)),0)</f>
        <v>0</v>
      </c>
      <c r="P45" s="30">
        <f>_xlfn.IFERROR((VLOOKUP(A45,'[1]Table 1'!$A$3:$V$45,22,FALSE)),0)</f>
        <v>0</v>
      </c>
      <c r="Q45" s="29">
        <f>_xlfn.IFERROR((VLOOKUP(A45,'[1]Table 1'!$A$3:$W$45,23,FALSE)),0)</f>
        <v>0</v>
      </c>
      <c r="R45" s="29">
        <f>_xlfn.IFERROR((VLOOKUP(A45,'[1]Table 1'!$A$3:$X$45,24,FALSE)),0)</f>
        <v>0</v>
      </c>
    </row>
    <row r="46" spans="1:18" s="71" customFormat="1" ht="13.5" thickBot="1">
      <c r="A46" s="53"/>
      <c r="B46" s="52"/>
      <c r="C46" s="51"/>
      <c r="D46" s="16">
        <f>SUM(D28:D45)</f>
        <v>112991.51088999999</v>
      </c>
      <c r="E46" s="16">
        <f>SUM(E28:E45)</f>
        <v>118638.4560185</v>
      </c>
      <c r="F46" s="16">
        <f>SUM(F28:F45)</f>
        <v>2614.0907331999997</v>
      </c>
      <c r="G46" s="16">
        <f>F46/D46*100</f>
        <v>2.313528434666991</v>
      </c>
      <c r="H46" s="16">
        <f>G46-(G46*34.61%)</f>
        <v>1.5128162434287455</v>
      </c>
      <c r="I46" s="16">
        <f>SUM(I28:I45)</f>
        <v>112991.51088999999</v>
      </c>
      <c r="J46" s="16">
        <f>SUM(J28:J45)</f>
        <v>118638.4560185</v>
      </c>
      <c r="K46" s="16">
        <f>SUM(K28:K45)</f>
        <v>2614.0907331999997</v>
      </c>
      <c r="L46" s="17">
        <f>K46/I46*100</f>
        <v>2.313528434666991</v>
      </c>
      <c r="M46" s="17">
        <f>L46-(L46*34.61%)</f>
        <v>1.5128162434287455</v>
      </c>
      <c r="N46" s="16">
        <f>SUM(N28:N45)</f>
        <v>105954.04422</v>
      </c>
      <c r="O46" s="16">
        <f>SUM(O28:O45)</f>
        <v>109767.9735454</v>
      </c>
      <c r="P46" s="16">
        <f>SUM(P28:P45)</f>
        <v>2487.0253522000003</v>
      </c>
      <c r="Q46" s="17">
        <f>P46/N46*100</f>
        <v>2.3472679787814523</v>
      </c>
      <c r="R46" s="17">
        <f>Q46-(Q46*34.61%)</f>
        <v>1.5348785313251916</v>
      </c>
    </row>
    <row r="47" spans="1:18" ht="28.5" customHeight="1">
      <c r="A47" s="50" t="s">
        <v>220</v>
      </c>
      <c r="B47" s="49" t="s">
        <v>219</v>
      </c>
      <c r="C47" s="48"/>
      <c r="D47" s="47"/>
      <c r="E47" s="47"/>
      <c r="F47" s="47"/>
      <c r="G47" s="29"/>
      <c r="H47" s="29"/>
      <c r="I47" s="70"/>
      <c r="J47" s="70"/>
      <c r="K47" s="47"/>
      <c r="L47" s="47"/>
      <c r="M47" s="47"/>
      <c r="N47" s="69"/>
      <c r="O47" s="69"/>
      <c r="P47" s="46"/>
      <c r="Q47" s="46"/>
      <c r="R47" s="46"/>
    </row>
    <row r="48" spans="1:18" ht="34.5" customHeight="1">
      <c r="A48" s="44" t="s">
        <v>218</v>
      </c>
      <c r="B48" s="43" t="s">
        <v>217</v>
      </c>
      <c r="C48" s="44" t="s">
        <v>216</v>
      </c>
      <c r="D48" s="31">
        <f>VLOOKUP(A48,'[1]Table 1'!$A$3:$E$45,5,FALSE)</f>
        <v>1000</v>
      </c>
      <c r="E48" s="31">
        <f>_xlfn.IFERROR((VLOOKUP(C48,'[3]Data'!$B$7:$K$119,9,FALSE)),0)</f>
        <v>1009.75953</v>
      </c>
      <c r="F48" s="31">
        <f>_xlfn.IFERROR((VLOOKUP(A48,'[1]Table 1'!$A$3:$H$45,8,FALSE)),0)</f>
        <v>21.5814207</v>
      </c>
      <c r="G48" s="29" t="str">
        <f>_xlfn.IFERROR((VLOOKUP(A48,'[1]Table 1'!$A$3:$I$45,9,FALSE)),0)</f>
        <v>2.16</v>
      </c>
      <c r="H48" s="29" t="str">
        <f>_xlfn.IFERROR((VLOOKUP(A48,'[1]Table 1'!$A$3:$J$45,10,FALSE)),0)</f>
        <v>1.41</v>
      </c>
      <c r="I48" s="31">
        <f>_xlfn.IFERROR((VLOOKUP(A48,'[1]Table 1'!$A$3:$M$45,13,FALSE)),0)</f>
        <v>1000</v>
      </c>
      <c r="J48" s="31">
        <f>_xlfn.IFERROR((VLOOKUP(C48,'[3]Data'!$B$7:$J$119,9,FALSE)),0)</f>
        <v>1009.75953</v>
      </c>
      <c r="K48" s="31">
        <f>_xlfn.IFERROR((VLOOKUP(A48,'[1]Table 1'!$A$3:$O$45,15,FALSE)),0)</f>
        <v>21.5814207</v>
      </c>
      <c r="L48" s="29" t="str">
        <f>_xlfn.IFERROR((VLOOKUP(A48,'[1]Table 1'!$A$3:$P$45,16,FALSE)),0)</f>
        <v>2.16</v>
      </c>
      <c r="M48" s="29" t="str">
        <f>_xlfn.IFERROR((VLOOKUP(A48,'[1]Table 1'!$A$3:$Q$45,17,FALSE)),0)</f>
        <v>1.41</v>
      </c>
      <c r="N48" s="30">
        <f>_xlfn.IFERROR((VLOOKUP(A48,'[1]Table 1'!$A$3:$T$45,20,FALSE)),0)</f>
        <v>1000</v>
      </c>
      <c r="O48" s="30">
        <f>_xlfn.IFERROR((VLOOKUP(C48,'[2]Sheet1'!$C$2:$P$116,14,FALSE)),0)</f>
        <v>1004.58128</v>
      </c>
      <c r="P48" s="30">
        <f>_xlfn.IFERROR((VLOOKUP(A48,'[1]Table 1'!$A$3:$V$45,22,FALSE)),0)</f>
        <v>21.6405479</v>
      </c>
      <c r="Q48" s="29" t="str">
        <f>_xlfn.IFERROR((VLOOKUP(A48,'[1]Table 1'!$A$3:$W$45,23,FALSE)),0)</f>
        <v>2.16</v>
      </c>
      <c r="R48" s="29" t="str">
        <f>_xlfn.IFERROR((VLOOKUP(A48,'[1]Table 1'!$A$3:$X$45,24,FALSE)),0)</f>
        <v>1.41</v>
      </c>
    </row>
    <row r="49" spans="1:18" ht="30.75" customHeight="1">
      <c r="A49" s="44" t="s">
        <v>215</v>
      </c>
      <c r="B49" s="43" t="s">
        <v>214</v>
      </c>
      <c r="C49" s="44" t="s">
        <v>213</v>
      </c>
      <c r="D49" s="31">
        <f>VLOOKUP(A49,'[1]Table 1'!$A$3:$E$45,5,FALSE)</f>
        <v>19070.07</v>
      </c>
      <c r="E49" s="31">
        <f>_xlfn.IFERROR((VLOOKUP(C49,'[3]Data'!$B$7:$K$119,9,FALSE)),0)</f>
        <v>23864.722385999998</v>
      </c>
      <c r="F49" s="31">
        <f>_xlfn.IFERROR((VLOOKUP(A49,'[1]Table 1'!$A$3:$H$45,8,FALSE)),0)</f>
        <v>805.3518867</v>
      </c>
      <c r="G49" s="29" t="str">
        <f>_xlfn.IFERROR((VLOOKUP(A49,'[1]Table 1'!$A$3:$I$45,9,FALSE)),0)</f>
        <v>4.22</v>
      </c>
      <c r="H49" s="29" t="str">
        <f>_xlfn.IFERROR((VLOOKUP(A49,'[1]Table 1'!$A$3:$J$45,10,FALSE)),0)</f>
        <v>4.22</v>
      </c>
      <c r="I49" s="31">
        <f>_xlfn.IFERROR((VLOOKUP(A49,'[1]Table 1'!$A$3:$M$45,13,FALSE)),0)</f>
        <v>19070.07</v>
      </c>
      <c r="J49" s="31">
        <f>_xlfn.IFERROR((VLOOKUP(C49,'[3]Data'!$B$7:$J$119,9,FALSE)),0)</f>
        <v>23864.722385999998</v>
      </c>
      <c r="K49" s="31">
        <f>_xlfn.IFERROR((VLOOKUP(A49,'[1]Table 1'!$A$3:$O$45,15,FALSE)),0)</f>
        <v>805.3518867</v>
      </c>
      <c r="L49" s="29" t="str">
        <f>_xlfn.IFERROR((VLOOKUP(A49,'[1]Table 1'!$A$3:$P$45,16,FALSE)),0)</f>
        <v>4.22</v>
      </c>
      <c r="M49" s="29" t="str">
        <f>_xlfn.IFERROR((VLOOKUP(A49,'[1]Table 1'!$A$3:$Q$45,17,FALSE)),0)</f>
        <v>4.22</v>
      </c>
      <c r="N49" s="30">
        <f>_xlfn.IFERROR((VLOOKUP(A49,'[1]Table 1'!$A$3:$T$45,20,FALSE)),0)</f>
        <v>16572.96</v>
      </c>
      <c r="O49" s="30">
        <f>_xlfn.IFERROR((VLOOKUP(C49,'[2]Sheet1'!$C$2:$P$116,14,FALSE)),0)</f>
        <v>24748.7167485</v>
      </c>
      <c r="P49" s="30">
        <f>_xlfn.IFERROR((VLOOKUP(A49,'[1]Table 1'!$A$3:$V$45,22,FALSE)),0)</f>
        <v>0</v>
      </c>
      <c r="Q49" s="29">
        <f>_xlfn.IFERROR((VLOOKUP(A49,'[1]Table 1'!$A$3:$W$45,23,FALSE)),0)</f>
        <v>0</v>
      </c>
      <c r="R49" s="29">
        <f>_xlfn.IFERROR((VLOOKUP(A49,'[1]Table 1'!$A$3:$X$45,24,FALSE)),0)</f>
        <v>0</v>
      </c>
    </row>
    <row r="50" spans="1:18" ht="45.75" customHeight="1">
      <c r="A50" s="44" t="s">
        <v>212</v>
      </c>
      <c r="B50" s="45" t="s">
        <v>211</v>
      </c>
      <c r="C50" s="44" t="s">
        <v>210</v>
      </c>
      <c r="D50" s="31">
        <f>VLOOKUP(A50,'[1]Table 1'!$A$3:$E$45,5,FALSE)</f>
        <v>20531.05</v>
      </c>
      <c r="E50" s="31">
        <f>_xlfn.IFERROR((VLOOKUP(C50,'[3]Data'!$B$7:$K$119,9,FALSE)),0)</f>
        <v>99917.85625200001</v>
      </c>
      <c r="F50" s="31">
        <f>_xlfn.IFERROR((VLOOKUP(A50,'[1]Table 1'!$A$3:$H$45,8,FALSE)),0)</f>
        <v>681.8576820999999</v>
      </c>
      <c r="G50" s="29" t="str">
        <f>_xlfn.IFERROR((VLOOKUP(A50,'[1]Table 1'!$A$3:$I$45,9,FALSE)),0)</f>
        <v>3.32</v>
      </c>
      <c r="H50" s="29" t="str">
        <f>_xlfn.IFERROR((VLOOKUP(A50,'[1]Table 1'!$A$3:$J$45,10,FALSE)),0)</f>
        <v>3.32</v>
      </c>
      <c r="I50" s="31">
        <f>_xlfn.IFERROR((VLOOKUP(A50,'[1]Table 1'!$A$3:$M$45,13,FALSE)),0)</f>
        <v>20531.05</v>
      </c>
      <c r="J50" s="31">
        <f>_xlfn.IFERROR((VLOOKUP(C50,'[3]Data'!$B$7:$J$119,9,FALSE)),0)</f>
        <v>99917.85625200001</v>
      </c>
      <c r="K50" s="31">
        <f>_xlfn.IFERROR((VLOOKUP(A50,'[1]Table 1'!$A$3:$O$45,15,FALSE)),0)</f>
        <v>681.8576820999999</v>
      </c>
      <c r="L50" s="29" t="str">
        <f>_xlfn.IFERROR((VLOOKUP(A50,'[1]Table 1'!$A$3:$P$45,16,FALSE)),0)</f>
        <v>3.32</v>
      </c>
      <c r="M50" s="29" t="str">
        <f>_xlfn.IFERROR((VLOOKUP(A50,'[1]Table 1'!$A$3:$Q$45,17,FALSE)),0)</f>
        <v>3.32</v>
      </c>
      <c r="N50" s="30">
        <f>_xlfn.IFERROR((VLOOKUP(A50,'[1]Table 1'!$A$3:$T$45,20,FALSE)),0)</f>
        <v>20452.72</v>
      </c>
      <c r="O50" s="30">
        <f>_xlfn.IFERROR((VLOOKUP(C50,'[2]Sheet1'!$C$2:$P$116,14,FALSE)),0)</f>
        <v>108290.004845</v>
      </c>
      <c r="P50" s="30">
        <f>_xlfn.IFERROR((VLOOKUP(A50,'[1]Table 1'!$A$3:$V$45,22,FALSE)),0)</f>
        <v>456.60286609999997</v>
      </c>
      <c r="Q50" s="29" t="str">
        <f>_xlfn.IFERROR((VLOOKUP(A50,'[1]Table 1'!$A$3:$W$45,23,FALSE)),0)</f>
        <v>2.23</v>
      </c>
      <c r="R50" s="29" t="str">
        <f>_xlfn.IFERROR((VLOOKUP(A50,'[1]Table 1'!$A$3:$X$45,24,FALSE)),0)</f>
        <v>2.23</v>
      </c>
    </row>
    <row r="51" spans="1:18" ht="61.5" customHeight="1">
      <c r="A51" s="44" t="s">
        <v>209</v>
      </c>
      <c r="B51" s="43" t="s">
        <v>208</v>
      </c>
      <c r="C51" s="44" t="s">
        <v>207</v>
      </c>
      <c r="D51" s="31">
        <f>_xlfn.IFERROR((VLOOKUP(A51,'[1]Table 1'!$A$3:$E$45,5,FALSE)),0)</f>
        <v>0</v>
      </c>
      <c r="E51" s="31">
        <f>_xlfn.IFERROR((VLOOKUP(C51,'[3]Data'!$B$7:$K$119,9,FALSE)),0)</f>
        <v>0</v>
      </c>
      <c r="F51" s="31">
        <f>_xlfn.IFERROR((VLOOKUP(A51,'[1]Table 1'!$A$3:$H$45,8,FALSE)),0)</f>
        <v>0</v>
      </c>
      <c r="G51" s="29">
        <f>_xlfn.IFERROR((VLOOKUP(A51,'[1]Table 1'!$A$3:$I$45,9,FALSE)),0)</f>
        <v>0</v>
      </c>
      <c r="H51" s="29">
        <f>_xlfn.IFERROR((VLOOKUP(A51,'[1]Table 1'!$A$3:$J$45,10,FALSE)),0)</f>
        <v>0</v>
      </c>
      <c r="I51" s="31">
        <f>_xlfn.IFERROR((VLOOKUP(A51,'[1]Table 1'!$A$3:$M$45,13,FALSE)),0)</f>
        <v>0</v>
      </c>
      <c r="J51" s="31">
        <f>_xlfn.IFERROR((VLOOKUP(C51,'[3]Data'!$B$7:$J$119,9,FALSE)),0)</f>
        <v>0</v>
      </c>
      <c r="K51" s="31">
        <f>_xlfn.IFERROR((VLOOKUP(A51,'[1]Table 1'!$A$3:$O$45,15,FALSE)),0)</f>
        <v>0</v>
      </c>
      <c r="L51" s="29">
        <f>_xlfn.IFERROR((VLOOKUP(A51,'[1]Table 1'!$A$3:$P$45,16,FALSE)),0)</f>
        <v>0</v>
      </c>
      <c r="M51" s="29">
        <f>_xlfn.IFERROR((VLOOKUP(A51,'[1]Table 1'!$A$3:$Q$45,17,FALSE)),0)</f>
        <v>0</v>
      </c>
      <c r="N51" s="30">
        <f>_xlfn.IFERROR((VLOOKUP(A51,'[1]Table 1'!$A$3:$T$45,20,FALSE)),0)</f>
        <v>0</v>
      </c>
      <c r="O51" s="30">
        <f>_xlfn.IFERROR((VLOOKUP(C51,'[2]Sheet1'!$C$2:$P$116,14,FALSE)),0)</f>
        <v>0</v>
      </c>
      <c r="P51" s="30">
        <f>_xlfn.IFERROR((VLOOKUP(A51,'[1]Table 1'!$A$3:$V$45,22,FALSE)),0)</f>
        <v>0</v>
      </c>
      <c r="Q51" s="29">
        <f>_xlfn.IFERROR((VLOOKUP(A51,'[1]Table 1'!$A$3:$W$45,23,FALSE)),0)</f>
        <v>0</v>
      </c>
      <c r="R51" s="29">
        <f>_xlfn.IFERROR((VLOOKUP(A51,'[1]Table 1'!$A$3:$X$45,24,FALSE)),0)</f>
        <v>0</v>
      </c>
    </row>
    <row r="52" spans="1:18" ht="26.25" customHeight="1">
      <c r="A52" s="44" t="s">
        <v>206</v>
      </c>
      <c r="B52" s="45" t="s">
        <v>170</v>
      </c>
      <c r="C52" s="42" t="s">
        <v>205</v>
      </c>
      <c r="D52" s="31">
        <f>_xlfn.IFERROR((VLOOKUP(A52,'[1]Table 1'!$A$3:$E$45,5,FALSE)),0)</f>
        <v>0</v>
      </c>
      <c r="E52" s="31">
        <f>_xlfn.IFERROR((VLOOKUP(C52,'[3]Data'!$B$7:$K$119,9,FALSE)),0)</f>
        <v>0</v>
      </c>
      <c r="F52" s="31">
        <f>_xlfn.IFERROR((VLOOKUP(A52,'[1]Table 1'!$A$3:$H$45,8,FALSE)),0)</f>
        <v>0</v>
      </c>
      <c r="G52" s="29">
        <f>_xlfn.IFERROR((VLOOKUP(A52,'[1]Table 1'!$A$3:$I$45,9,FALSE)),0)</f>
        <v>0</v>
      </c>
      <c r="H52" s="29">
        <f>_xlfn.IFERROR((VLOOKUP(A52,'[1]Table 1'!$A$3:$J$45,10,FALSE)),0)</f>
        <v>0</v>
      </c>
      <c r="I52" s="31">
        <f>_xlfn.IFERROR((VLOOKUP(A52,'[1]Table 1'!$A$3:$M$45,13,FALSE)),0)</f>
        <v>0</v>
      </c>
      <c r="J52" s="31">
        <f>_xlfn.IFERROR((VLOOKUP(C52,'[3]Data'!$B$7:$J$119,9,FALSE)),0)</f>
        <v>0</v>
      </c>
      <c r="K52" s="31">
        <f>_xlfn.IFERROR((VLOOKUP(A52,'[1]Table 1'!$A$3:$O$45,15,FALSE)),0)</f>
        <v>0</v>
      </c>
      <c r="L52" s="29">
        <f>_xlfn.IFERROR((VLOOKUP(A52,'[1]Table 1'!$A$3:$P$45,16,FALSE)),0)</f>
        <v>0</v>
      </c>
      <c r="M52" s="29">
        <f>_xlfn.IFERROR((VLOOKUP(A52,'[1]Table 1'!$A$3:$Q$45,17,FALSE)),0)</f>
        <v>0</v>
      </c>
      <c r="N52" s="30">
        <f>_xlfn.IFERROR((VLOOKUP(A52,'[1]Table 1'!$A$3:$T$45,20,FALSE)),0)</f>
        <v>0</v>
      </c>
      <c r="O52" s="30">
        <f>_xlfn.IFERROR((VLOOKUP(C52,'[2]Sheet1'!$C$2:$P$116,14,FALSE)),0)</f>
        <v>0</v>
      </c>
      <c r="P52" s="30">
        <f>_xlfn.IFERROR((VLOOKUP(A52,'[1]Table 1'!$A$3:$V$45,22,FALSE)),0)</f>
        <v>0</v>
      </c>
      <c r="Q52" s="29">
        <f>_xlfn.IFERROR((VLOOKUP(A52,'[1]Table 1'!$A$3:$W$45,23,FALSE)),0)</f>
        <v>0</v>
      </c>
      <c r="R52" s="29">
        <f>_xlfn.IFERROR((VLOOKUP(A52,'[1]Table 1'!$A$3:$X$45,24,FALSE)),0)</f>
        <v>0</v>
      </c>
    </row>
    <row r="53" spans="1:18" ht="66.75" customHeight="1">
      <c r="A53" s="44" t="s">
        <v>204</v>
      </c>
      <c r="B53" s="43" t="s">
        <v>164</v>
      </c>
      <c r="C53" s="42" t="s">
        <v>203</v>
      </c>
      <c r="D53" s="31">
        <f>_xlfn.IFERROR((VLOOKUP(A53,'[1]Table 1'!$A$3:$E$45,5,FALSE)),0)</f>
        <v>0</v>
      </c>
      <c r="E53" s="31">
        <f>_xlfn.IFERROR((VLOOKUP(C53,'[3]Data'!$B$7:$K$119,9,FALSE)),0)</f>
        <v>0</v>
      </c>
      <c r="F53" s="31">
        <f>_xlfn.IFERROR((VLOOKUP(A53,'[1]Table 1'!$A$3:$H$45,8,FALSE)),0)</f>
        <v>0</v>
      </c>
      <c r="G53" s="29">
        <f>_xlfn.IFERROR((VLOOKUP(A53,'[1]Table 1'!$A$3:$I$45,9,FALSE)),0)</f>
        <v>0</v>
      </c>
      <c r="H53" s="29">
        <f>_xlfn.IFERROR((VLOOKUP(A53,'[1]Table 1'!$A$3:$J$45,10,FALSE)),0)</f>
        <v>0</v>
      </c>
      <c r="I53" s="31">
        <f>_xlfn.IFERROR((VLOOKUP(A53,'[1]Table 1'!$A$3:$M$45,13,FALSE)),0)</f>
        <v>0</v>
      </c>
      <c r="J53" s="31">
        <f>_xlfn.IFERROR((VLOOKUP(C53,'[3]Data'!$B$7:$J$119,9,FALSE)),0)</f>
        <v>0</v>
      </c>
      <c r="K53" s="31">
        <f>_xlfn.IFERROR((VLOOKUP(A53,'[1]Table 1'!$A$3:$O$45,15,FALSE)),0)</f>
        <v>0</v>
      </c>
      <c r="L53" s="29">
        <f>_xlfn.IFERROR((VLOOKUP(A53,'[1]Table 1'!$A$3:$P$45,16,FALSE)),0)</f>
        <v>0</v>
      </c>
      <c r="M53" s="29">
        <f>_xlfn.IFERROR((VLOOKUP(A53,'[1]Table 1'!$A$3:$Q$45,17,FALSE)),0)</f>
        <v>0</v>
      </c>
      <c r="N53" s="30">
        <f>_xlfn.IFERROR((VLOOKUP(A53,'[1]Table 1'!$A$3:$T$45,20,FALSE)),0)</f>
        <v>0</v>
      </c>
      <c r="O53" s="30">
        <f>_xlfn.IFERROR((VLOOKUP(C53,'[2]Sheet1'!$C$2:$P$116,14,FALSE)),0)</f>
        <v>0</v>
      </c>
      <c r="P53" s="30">
        <f>_xlfn.IFERROR((VLOOKUP(A53,'[1]Table 1'!$A$3:$V$45,22,FALSE)),0)</f>
        <v>0</v>
      </c>
      <c r="Q53" s="29">
        <f>_xlfn.IFERROR((VLOOKUP(A53,'[1]Table 1'!$A$3:$W$45,23,FALSE)),0)</f>
        <v>0</v>
      </c>
      <c r="R53" s="29">
        <f>_xlfn.IFERROR((VLOOKUP(A53,'[1]Table 1'!$A$3:$X$45,24,FALSE)),0)</f>
        <v>0</v>
      </c>
    </row>
    <row r="54" spans="1:18" ht="45.75" customHeight="1">
      <c r="A54" s="41" t="s">
        <v>202</v>
      </c>
      <c r="B54" s="40" t="s">
        <v>201</v>
      </c>
      <c r="C54" s="39" t="s">
        <v>200</v>
      </c>
      <c r="D54" s="31">
        <f>VLOOKUP(A54,'[1]Table 1'!$A$3:$E$45,5,FALSE)</f>
        <v>1000</v>
      </c>
      <c r="E54" s="31">
        <f>_xlfn.IFERROR((VLOOKUP(C54,'[3]Data'!$B$7:$K$119,9,FALSE)),0)</f>
        <v>1046.31837</v>
      </c>
      <c r="F54" s="31">
        <f>_xlfn.IFERROR((VLOOKUP(A54,'[1]Table 1'!$A$3:$H$45,8,FALSE)),0)</f>
        <v>24.3984879</v>
      </c>
      <c r="G54" s="29" t="str">
        <f>_xlfn.IFERROR((VLOOKUP(A54,'[1]Table 1'!$A$3:$I$45,9,FALSE)),0)</f>
        <v>2.44</v>
      </c>
      <c r="H54" s="29" t="str">
        <f>_xlfn.IFERROR((VLOOKUP(A54,'[1]Table 1'!$A$3:$J$45,10,FALSE)),0)</f>
        <v>1.60</v>
      </c>
      <c r="I54" s="31">
        <f>_xlfn.IFERROR((VLOOKUP(A54,'[1]Table 1'!$A$3:$M$45,13,FALSE)),0)</f>
        <v>1000</v>
      </c>
      <c r="J54" s="31">
        <f>_xlfn.IFERROR((VLOOKUP(C54,'[3]Data'!$B$7:$J$119,9,FALSE)),0)</f>
        <v>1046.31837</v>
      </c>
      <c r="K54" s="31">
        <f>_xlfn.IFERROR((VLOOKUP(A54,'[1]Table 1'!$A$3:$O$45,15,FALSE)),0)</f>
        <v>24.3984879</v>
      </c>
      <c r="L54" s="29" t="str">
        <f>_xlfn.IFERROR((VLOOKUP(A54,'[1]Table 1'!$A$3:$P$45,16,FALSE)),0)</f>
        <v>2.44</v>
      </c>
      <c r="M54" s="29" t="str">
        <f>_xlfn.IFERROR((VLOOKUP(A54,'[1]Table 1'!$A$3:$Q$45,17,FALSE)),0)</f>
        <v>1.60</v>
      </c>
      <c r="N54" s="30">
        <f>_xlfn.IFERROR((VLOOKUP(A54,'[1]Table 1'!$A$3:$T$45,20,FALSE)),0)</f>
        <v>1000</v>
      </c>
      <c r="O54" s="30">
        <f>_xlfn.IFERROR((VLOOKUP(C54,'[2]Sheet1'!$C$2:$P$116,14,FALSE)),0)</f>
        <v>1044.54367</v>
      </c>
      <c r="P54" s="30">
        <f>_xlfn.IFERROR((VLOOKUP(A54,'[1]Table 1'!$A$3:$V$45,22,FALSE)),0)</f>
        <v>24.1683135</v>
      </c>
      <c r="Q54" s="29" t="str">
        <f>_xlfn.IFERROR((VLOOKUP(A54,'[1]Table 1'!$A$3:$W$45,23,FALSE)),0)</f>
        <v>2.42</v>
      </c>
      <c r="R54" s="29" t="str">
        <f>_xlfn.IFERROR((VLOOKUP(A54,'[1]Table 1'!$A$3:$X$45,24,FALSE)),0)</f>
        <v>1.58</v>
      </c>
    </row>
    <row r="55" spans="1:18" ht="17.25" customHeight="1">
      <c r="A55" s="44"/>
      <c r="B55" s="68" t="s">
        <v>199</v>
      </c>
      <c r="C55" s="42"/>
      <c r="D55" s="31"/>
      <c r="E55" s="31"/>
      <c r="F55" s="31"/>
      <c r="G55" s="64"/>
      <c r="H55" s="64"/>
      <c r="I55" s="31"/>
      <c r="J55" s="31"/>
      <c r="K55" s="31"/>
      <c r="L55" s="63"/>
      <c r="M55" s="63"/>
      <c r="N55" s="30"/>
      <c r="O55" s="30"/>
      <c r="P55" s="30"/>
      <c r="Q55" s="30"/>
      <c r="R55" s="30"/>
    </row>
    <row r="56" spans="1:18" ht="30" customHeight="1">
      <c r="A56" s="41" t="s">
        <v>198</v>
      </c>
      <c r="B56" s="43" t="s">
        <v>197</v>
      </c>
      <c r="C56" s="44" t="s">
        <v>196</v>
      </c>
      <c r="D56" s="31">
        <f>VLOOKUP(A56,'[1]Table 1'!$A$3:$E$45,5,FALSE)</f>
        <v>69696.87</v>
      </c>
      <c r="E56" s="31">
        <f>_xlfn.IFERROR((VLOOKUP(C56,'[3]Data'!$B$7:$K$119,9,FALSE)),0)</f>
        <v>71271.624337</v>
      </c>
      <c r="F56" s="31">
        <f>_xlfn.IFERROR((VLOOKUP(A56,'[1]Table 1'!$A$3:$H$45,8,FALSE)),0)</f>
        <v>1617.818115</v>
      </c>
      <c r="G56" s="29" t="str">
        <f>_xlfn.IFERROR((VLOOKUP(A56,'[1]Table 1'!$A$3:$I$45,9,FALSE)),0)</f>
        <v>2.32</v>
      </c>
      <c r="H56" s="29" t="str">
        <f>_xlfn.IFERROR((VLOOKUP(A56,'[1]Table 1'!$A$3:$J$45,10,FALSE)),0)</f>
        <v>1.52</v>
      </c>
      <c r="I56" s="31">
        <f>_xlfn.IFERROR((VLOOKUP(A56,'[1]Table 1'!$A$3:$M$45,13,FALSE)),0)</f>
        <v>69696.87</v>
      </c>
      <c r="J56" s="31">
        <f>_xlfn.IFERROR((VLOOKUP(C56,'[3]Data'!$B$7:$J$119,9,FALSE)),0)</f>
        <v>71271.624337</v>
      </c>
      <c r="K56" s="31">
        <f>_xlfn.IFERROR((VLOOKUP(A56,'[1]Table 1'!$A$3:$O$45,15,FALSE)),0)</f>
        <v>1617.818115</v>
      </c>
      <c r="L56" s="29" t="str">
        <f>_xlfn.IFERROR((VLOOKUP(A56,'[1]Table 1'!$A$3:$P$45,16,FALSE)),0)</f>
        <v>2.32</v>
      </c>
      <c r="M56" s="29" t="str">
        <f>_xlfn.IFERROR((VLOOKUP(A56,'[1]Table 1'!$A$3:$Q$45,17,FALSE)),0)</f>
        <v>1.52</v>
      </c>
      <c r="N56" s="30">
        <f>_xlfn.IFERROR((VLOOKUP(A56,'[1]Table 1'!$A$3:$T$45,20,FALSE)),0)</f>
        <v>80318.92</v>
      </c>
      <c r="O56" s="30">
        <f>_xlfn.IFERROR((VLOOKUP(C56,'[2]Sheet1'!$C$2:$P$116,14,FALSE)),0)</f>
        <v>80974.9449304</v>
      </c>
      <c r="P56" s="30">
        <f>_xlfn.IFERROR((VLOOKUP(A56,'[1]Table 1'!$A$3:$V$45,22,FALSE)),0)</f>
        <v>1795.6458701</v>
      </c>
      <c r="Q56" s="29" t="str">
        <f>_xlfn.IFERROR((VLOOKUP(A56,'[1]Table 1'!$A$3:$W$45,23,FALSE)),0)</f>
        <v>2.24</v>
      </c>
      <c r="R56" s="29" t="str">
        <f>_xlfn.IFERROR((VLOOKUP(A56,'[1]Table 1'!$A$3:$X$45,24,FALSE)),0)</f>
        <v>1.34</v>
      </c>
    </row>
    <row r="57" spans="1:18" ht="15.75" customHeight="1">
      <c r="A57" s="41" t="s">
        <v>195</v>
      </c>
      <c r="B57" s="43" t="s">
        <v>194</v>
      </c>
      <c r="C57" s="42" t="s">
        <v>193</v>
      </c>
      <c r="D57" s="31">
        <f>_xlfn.IFERROR((VLOOKUP(A57,'[1]Table 1'!$A$3:$E$45,5,FALSE)),0)</f>
        <v>0</v>
      </c>
      <c r="E57" s="31">
        <f>_xlfn.IFERROR((VLOOKUP(C57,'[3]Data'!$B$7:$K$119,9,FALSE)),0)</f>
        <v>0</v>
      </c>
      <c r="F57" s="31">
        <f>_xlfn.IFERROR((VLOOKUP(A57,'[1]Table 1'!$A$3:$H$45,8,FALSE)),0)</f>
        <v>0</v>
      </c>
      <c r="G57" s="29">
        <f>_xlfn.IFERROR((VLOOKUP(A57,'[1]Table 1'!$A$3:$I$45,9,FALSE)),0)</f>
        <v>0</v>
      </c>
      <c r="H57" s="29">
        <f>_xlfn.IFERROR((VLOOKUP(A57,'[1]Table 1'!$A$3:$J$45,10,FALSE)),0)</f>
        <v>0</v>
      </c>
      <c r="I57" s="31">
        <f>_xlfn.IFERROR((VLOOKUP(A57,'[1]Table 1'!$A$3:$M$45,13,FALSE)),0)</f>
        <v>0</v>
      </c>
      <c r="J57" s="31">
        <f>_xlfn.IFERROR((VLOOKUP(C57,'[3]Data'!$B$7:$J$119,9,FALSE)),0)</f>
        <v>0</v>
      </c>
      <c r="K57" s="31">
        <f>_xlfn.IFERROR((VLOOKUP(A57,'[1]Table 1'!$A$3:$O$45,15,FALSE)),0)</f>
        <v>0</v>
      </c>
      <c r="L57" s="29">
        <f>_xlfn.IFERROR((VLOOKUP(A57,'[1]Table 1'!$A$3:$P$45,16,FALSE)),0)</f>
        <v>0</v>
      </c>
      <c r="M57" s="29">
        <f>_xlfn.IFERROR((VLOOKUP(A57,'[1]Table 1'!$A$3:$Q$45,17,FALSE)),0)</f>
        <v>0</v>
      </c>
      <c r="N57" s="30">
        <f>_xlfn.IFERROR((VLOOKUP(A57,'[1]Table 1'!$A$3:$T$45,20,FALSE)),0)</f>
        <v>0</v>
      </c>
      <c r="O57" s="30">
        <f>_xlfn.IFERROR((VLOOKUP(C57,'[2]Sheet1'!$C$2:$P$116,14,FALSE)),0)</f>
        <v>0</v>
      </c>
      <c r="P57" s="30">
        <f>_xlfn.IFERROR((VLOOKUP(A57,'[1]Table 1'!$A$3:$V$45,22,FALSE)),0)</f>
        <v>0</v>
      </c>
      <c r="Q57" s="29">
        <f>_xlfn.IFERROR((VLOOKUP(A57,'[1]Table 1'!$A$3:$W$45,23,FALSE)),0)</f>
        <v>0</v>
      </c>
      <c r="R57" s="29">
        <f>_xlfn.IFERROR((VLOOKUP(A57,'[1]Table 1'!$A$3:$X$45,24,FALSE)),0)</f>
        <v>0</v>
      </c>
    </row>
    <row r="58" spans="1:18" ht="48.75" customHeight="1">
      <c r="A58" s="41" t="s">
        <v>192</v>
      </c>
      <c r="B58" s="43" t="s">
        <v>179</v>
      </c>
      <c r="C58" s="44" t="s">
        <v>191</v>
      </c>
      <c r="D58" s="31">
        <f>VLOOKUP(A58,'[1]Table 1'!$A$3:$E$45,5,FALSE)</f>
        <v>68973.14</v>
      </c>
      <c r="E58" s="31">
        <f>_xlfn.IFERROR((VLOOKUP(C58,'[3]Data'!$B$7:$K$119,9,FALSE)),0)</f>
        <v>74024.85723770001</v>
      </c>
      <c r="F58" s="31">
        <f>_xlfn.IFERROR((VLOOKUP(A58,'[1]Table 1'!$A$3:$H$45,8,FALSE)),0)</f>
        <v>1590.1493743</v>
      </c>
      <c r="G58" s="29" t="str">
        <f>_xlfn.IFERROR((VLOOKUP(A58,'[1]Table 1'!$A$3:$I$45,9,FALSE)),0)</f>
        <v>2.31</v>
      </c>
      <c r="H58" s="29" t="str">
        <f>_xlfn.IFERROR((VLOOKUP(A58,'[1]Table 1'!$A$3:$J$45,10,FALSE)),0)</f>
        <v>1.51</v>
      </c>
      <c r="I58" s="31">
        <f>_xlfn.IFERROR((VLOOKUP(A58,'[1]Table 1'!$A$3:$M$45,13,FALSE)),0)</f>
        <v>68973.14</v>
      </c>
      <c r="J58" s="31">
        <f>_xlfn.IFERROR((VLOOKUP(C58,'[3]Data'!$B$7:$J$119,9,FALSE)),0)</f>
        <v>74024.85723770001</v>
      </c>
      <c r="K58" s="31">
        <f>_xlfn.IFERROR((VLOOKUP(A58,'[1]Table 1'!$A$3:$O$45,15,FALSE)),0)</f>
        <v>1590.1493743</v>
      </c>
      <c r="L58" s="29" t="str">
        <f>_xlfn.IFERROR((VLOOKUP(A58,'[1]Table 1'!$A$3:$P$45,16,FALSE)),0)</f>
        <v>2.31</v>
      </c>
      <c r="M58" s="29" t="str">
        <f>_xlfn.IFERROR((VLOOKUP(A58,'[1]Table 1'!$A$3:$Q$45,17,FALSE)),0)</f>
        <v>1.51</v>
      </c>
      <c r="N58" s="30">
        <f>_xlfn.IFERROR((VLOOKUP(A58,'[1]Table 1'!$A$3:$T$45,20,FALSE)),0)</f>
        <v>64302.63</v>
      </c>
      <c r="O58" s="30">
        <f>_xlfn.IFERROR((VLOOKUP(C58,'[2]Sheet1'!$C$2:$P$116,14,FALSE)),0)</f>
        <v>65879.996245</v>
      </c>
      <c r="P58" s="30">
        <f>_xlfn.IFERROR((VLOOKUP(A58,'[1]Table 1'!$A$3:$V$45,22,FALSE)),0)</f>
        <v>1502.9262434999998</v>
      </c>
      <c r="Q58" s="29" t="str">
        <f>_xlfn.IFERROR((VLOOKUP(A58,'[1]Table 1'!$A$3:$W$45,23,FALSE)),0)</f>
        <v>2.34</v>
      </c>
      <c r="R58" s="29" t="str">
        <f>_xlfn.IFERROR((VLOOKUP(A58,'[1]Table 1'!$A$3:$X$45,24,FALSE)),0)</f>
        <v>1.52</v>
      </c>
    </row>
    <row r="59" spans="1:18" ht="41.25" customHeight="1">
      <c r="A59" s="41" t="s">
        <v>190</v>
      </c>
      <c r="B59" s="43" t="s">
        <v>189</v>
      </c>
      <c r="C59" s="42" t="s">
        <v>188</v>
      </c>
      <c r="D59" s="31">
        <f>_xlfn.IFERROR((VLOOKUP(A59,'[1]Table 1'!$A$3:$E$45,5,FALSE)),0)</f>
        <v>0</v>
      </c>
      <c r="E59" s="31">
        <f>_xlfn.IFERROR((VLOOKUP(C59,'[3]Data'!$B$7:$K$119,9,FALSE)),0)</f>
        <v>0</v>
      </c>
      <c r="F59" s="31">
        <f>_xlfn.IFERROR((VLOOKUP(A59,'[1]Table 1'!$A$3:$H$45,8,FALSE)),0)</f>
        <v>0</v>
      </c>
      <c r="G59" s="29">
        <f>_xlfn.IFERROR((VLOOKUP(A59,'[1]Table 1'!$A$3:$I$45,9,FALSE)),0)</f>
        <v>0</v>
      </c>
      <c r="H59" s="29">
        <f>_xlfn.IFERROR((VLOOKUP(A59,'[1]Table 1'!$A$3:$J$45,10,FALSE)),0)</f>
        <v>0</v>
      </c>
      <c r="I59" s="31">
        <f>_xlfn.IFERROR((VLOOKUP(A59,'[1]Table 1'!$A$3:$M$45,13,FALSE)),0)</f>
        <v>0</v>
      </c>
      <c r="J59" s="31">
        <f>_xlfn.IFERROR((VLOOKUP(C59,'[3]Data'!$B$7:$J$119,9,FALSE)),0)</f>
        <v>0</v>
      </c>
      <c r="K59" s="31">
        <f>_xlfn.IFERROR((VLOOKUP(A59,'[1]Table 1'!$A$3:$O$45,15,FALSE)),0)</f>
        <v>0</v>
      </c>
      <c r="L59" s="29">
        <f>_xlfn.IFERROR((VLOOKUP(A59,'[1]Table 1'!$A$3:$P$45,16,FALSE)),0)</f>
        <v>0</v>
      </c>
      <c r="M59" s="29">
        <f>_xlfn.IFERROR((VLOOKUP(A59,'[1]Table 1'!$A$3:$Q$45,17,FALSE)),0)</f>
        <v>0</v>
      </c>
      <c r="N59" s="30">
        <f>_xlfn.IFERROR((VLOOKUP(A59,'[1]Table 1'!$A$3:$T$45,20,FALSE)),0)</f>
        <v>0</v>
      </c>
      <c r="O59" s="30">
        <f>_xlfn.IFERROR((VLOOKUP(C59,'[2]Sheet1'!$C$2:$P$116,14,FALSE)),0)</f>
        <v>0</v>
      </c>
      <c r="P59" s="30">
        <f>_xlfn.IFERROR((VLOOKUP(A59,'[1]Table 1'!$A$3:$V$45,22,FALSE)),0)</f>
        <v>0</v>
      </c>
      <c r="Q59" s="29">
        <f>_xlfn.IFERROR((VLOOKUP(A59,'[1]Table 1'!$A$3:$W$45,23,FALSE)),0)</f>
        <v>0</v>
      </c>
      <c r="R59" s="29">
        <f>_xlfn.IFERROR((VLOOKUP(A59,'[1]Table 1'!$A$3:$X$45,24,FALSE)),0)</f>
        <v>0</v>
      </c>
    </row>
    <row r="60" spans="1:18" ht="33" customHeight="1">
      <c r="A60" s="41" t="s">
        <v>187</v>
      </c>
      <c r="B60" s="43" t="s">
        <v>186</v>
      </c>
      <c r="C60" s="42" t="s">
        <v>185</v>
      </c>
      <c r="D60" s="31">
        <f>_xlfn.IFERROR((VLOOKUP(A60,'[1]Table 1'!$A$3:$E$45,5,FALSE)),0)</f>
        <v>0</v>
      </c>
      <c r="E60" s="31">
        <f>_xlfn.IFERROR((VLOOKUP(C60,'[3]Data'!$B$7:$K$119,9,FALSE)),0)</f>
        <v>0</v>
      </c>
      <c r="F60" s="31">
        <f>_xlfn.IFERROR((VLOOKUP(A60,'[1]Table 1'!$A$3:$H$45,8,FALSE)),0)</f>
        <v>0</v>
      </c>
      <c r="G60" s="29">
        <f>_xlfn.IFERROR((VLOOKUP(A60,'[1]Table 1'!$A$3:$I$45,9,FALSE)),0)</f>
        <v>0</v>
      </c>
      <c r="H60" s="29">
        <f>_xlfn.IFERROR((VLOOKUP(A60,'[1]Table 1'!$A$3:$J$45,10,FALSE)),0)</f>
        <v>0</v>
      </c>
      <c r="I60" s="31">
        <f>_xlfn.IFERROR((VLOOKUP(A60,'[1]Table 1'!$A$3:$M$45,13,FALSE)),0)</f>
        <v>0</v>
      </c>
      <c r="J60" s="31">
        <f>_xlfn.IFERROR((VLOOKUP(C60,'[3]Data'!$B$7:$J$119,9,FALSE)),0)</f>
        <v>0</v>
      </c>
      <c r="K60" s="31">
        <f>_xlfn.IFERROR((VLOOKUP(A60,'[1]Table 1'!$A$3:$O$45,15,FALSE)),0)</f>
        <v>0</v>
      </c>
      <c r="L60" s="29">
        <f>_xlfn.IFERROR((VLOOKUP(A60,'[1]Table 1'!$A$3:$P$45,16,FALSE)),0)</f>
        <v>0</v>
      </c>
      <c r="M60" s="29">
        <f>_xlfn.IFERROR((VLOOKUP(A60,'[1]Table 1'!$A$3:$Q$45,17,FALSE)),0)</f>
        <v>0</v>
      </c>
      <c r="N60" s="30">
        <f>_xlfn.IFERROR((VLOOKUP(A60,'[1]Table 1'!$A$3:$T$45,20,FALSE)),0)</f>
        <v>0</v>
      </c>
      <c r="O60" s="30">
        <f>_xlfn.IFERROR((VLOOKUP(C60,'[2]Sheet1'!$C$2:$P$116,14,FALSE)),0)</f>
        <v>0</v>
      </c>
      <c r="P60" s="30">
        <f>_xlfn.IFERROR((VLOOKUP(A60,'[1]Table 1'!$A$3:$V$45,22,FALSE)),0)</f>
        <v>0</v>
      </c>
      <c r="Q60" s="29">
        <f>_xlfn.IFERROR((VLOOKUP(A60,'[1]Table 1'!$A$3:$W$45,23,FALSE)),0)</f>
        <v>0</v>
      </c>
      <c r="R60" s="29">
        <f>_xlfn.IFERROR((VLOOKUP(A60,'[1]Table 1'!$A$3:$X$45,24,FALSE)),0)</f>
        <v>0</v>
      </c>
    </row>
    <row r="61" spans="1:18" ht="16.5" customHeight="1">
      <c r="A61" s="42"/>
      <c r="B61" s="67" t="s">
        <v>184</v>
      </c>
      <c r="C61" s="42"/>
      <c r="D61" s="31"/>
      <c r="E61" s="31"/>
      <c r="F61" s="31"/>
      <c r="G61" s="64"/>
      <c r="H61" s="64"/>
      <c r="I61" s="31"/>
      <c r="J61" s="31"/>
      <c r="K61" s="31"/>
      <c r="L61" s="63"/>
      <c r="M61" s="63"/>
      <c r="N61" s="30"/>
      <c r="O61" s="30"/>
      <c r="P61" s="30"/>
      <c r="Q61" s="30"/>
      <c r="R61" s="30"/>
    </row>
    <row r="62" spans="1:18" ht="33" customHeight="1">
      <c r="A62" s="41" t="s">
        <v>183</v>
      </c>
      <c r="B62" s="43" t="s">
        <v>182</v>
      </c>
      <c r="C62" s="42" t="s">
        <v>181</v>
      </c>
      <c r="D62" s="31">
        <f>VLOOKUP(A62,'[1]Table 1'!$A$3:$E$45,5,FALSE)</f>
        <v>5507.0398564</v>
      </c>
      <c r="E62" s="31">
        <f>_xlfn.IFERROR((VLOOKUP(C62,'[3]Data'!$B$7:$K$119,9,FALSE)),0)</f>
        <v>6045.78638</v>
      </c>
      <c r="F62" s="31">
        <f>_xlfn.IFERROR((VLOOKUP(A62,'[1]Table 1'!$A$3:$H$45,8,FALSE)),0)</f>
        <v>93.7780985</v>
      </c>
      <c r="G62" s="29" t="str">
        <f>_xlfn.IFERROR((VLOOKUP(A62,'[1]Table 1'!$A$3:$I$45,9,FALSE)),0)</f>
        <v>1.70</v>
      </c>
      <c r="H62" s="29" t="str">
        <f>_xlfn.IFERROR((VLOOKUP(A62,'[1]Table 1'!$A$3:$J$45,10,FALSE)),0)</f>
        <v>1.70</v>
      </c>
      <c r="I62" s="31">
        <f>_xlfn.IFERROR((VLOOKUP(A62,'[1]Table 1'!$A$3:$M$45,13,FALSE)),0)</f>
        <v>5507.0398564</v>
      </c>
      <c r="J62" s="31">
        <f>_xlfn.IFERROR((VLOOKUP(C62,'[3]Data'!$B$7:$J$119,9,FALSE)),0)</f>
        <v>6045.78638</v>
      </c>
      <c r="K62" s="31">
        <f>_xlfn.IFERROR((VLOOKUP(A62,'[1]Table 1'!$A$3:$O$45,15,FALSE)),0)</f>
        <v>93.7780985</v>
      </c>
      <c r="L62" s="29" t="str">
        <f>_xlfn.IFERROR((VLOOKUP(A62,'[1]Table 1'!$A$3:$P$45,16,FALSE)),0)</f>
        <v>1.70</v>
      </c>
      <c r="M62" s="29" t="str">
        <f>_xlfn.IFERROR((VLOOKUP(A62,'[1]Table 1'!$A$3:$Q$45,17,FALSE)),0)</f>
        <v>1.70</v>
      </c>
      <c r="N62" s="30">
        <f>_xlfn.IFERROR((VLOOKUP(A62,'[1]Table 1'!$A$3:$T$45,20,FALSE)),0)</f>
        <v>5508.8328888</v>
      </c>
      <c r="O62" s="30">
        <f>_xlfn.IFERROR((VLOOKUP(C62,'[2]Sheet1'!$C$2:$P$116,14,FALSE)),0)</f>
        <v>5660.20446</v>
      </c>
      <c r="P62" s="30">
        <f>_xlfn.IFERROR((VLOOKUP(A62,'[1]Table 1'!$A$3:$V$45,22,FALSE)),0)</f>
        <v>93.87836949999999</v>
      </c>
      <c r="Q62" s="29" t="str">
        <f>_xlfn.IFERROR((VLOOKUP(A62,'[1]Table 1'!$A$3:$W$45,23,FALSE)),0)</f>
        <v>1.70</v>
      </c>
      <c r="R62" s="29" t="str">
        <f>_xlfn.IFERROR((VLOOKUP(A62,'[1]Table 1'!$A$3:$X$45,24,FALSE)),0)</f>
        <v>1.70</v>
      </c>
    </row>
    <row r="63" spans="1:18" ht="49.5" customHeight="1">
      <c r="A63" s="41" t="s">
        <v>180</v>
      </c>
      <c r="B63" s="57" t="s">
        <v>179</v>
      </c>
      <c r="C63" s="56" t="s">
        <v>178</v>
      </c>
      <c r="D63" s="31">
        <f>_xlfn.IFERROR((VLOOKUP(A63,'[1]Table 1'!$A$3:$E$45,5,FALSE)),0)</f>
        <v>0</v>
      </c>
      <c r="E63" s="31">
        <f>_xlfn.IFERROR((VLOOKUP(C63,'[3]Data'!$B$7:$K$119,9,FALSE)),0)</f>
        <v>0</v>
      </c>
      <c r="F63" s="31">
        <f>_xlfn.IFERROR((VLOOKUP(A63,'[1]Table 1'!$A$3:$H$45,8,FALSE)),0)</f>
        <v>0</v>
      </c>
      <c r="G63" s="29">
        <f>_xlfn.IFERROR((VLOOKUP(A63,'[1]Table 1'!$A$3:$I$45,9,FALSE)),0)</f>
        <v>0</v>
      </c>
      <c r="H63" s="29">
        <f>_xlfn.IFERROR((VLOOKUP(A63,'[1]Table 1'!$A$3:$J$45,10,FALSE)),0)</f>
        <v>0</v>
      </c>
      <c r="I63" s="31">
        <f>_xlfn.IFERROR((VLOOKUP(A63,'[1]Table 1'!$A$3:$M$45,13,FALSE)),0)</f>
        <v>0</v>
      </c>
      <c r="J63" s="31">
        <f>_xlfn.IFERROR((VLOOKUP(C63,'[3]Data'!$B$7:$J$119,9,FALSE)),0)</f>
        <v>0</v>
      </c>
      <c r="K63" s="31">
        <f>_xlfn.IFERROR((VLOOKUP(A63,'[1]Table 1'!$A$3:$O$45,15,FALSE)),0)</f>
        <v>0</v>
      </c>
      <c r="L63" s="29">
        <f>_xlfn.IFERROR((VLOOKUP(A63,'[1]Table 1'!$A$3:$P$45,16,FALSE)),0)</f>
        <v>0</v>
      </c>
      <c r="M63" s="29">
        <f>_xlfn.IFERROR((VLOOKUP(A63,'[1]Table 1'!$A$3:$Q$45,17,FALSE)),0)</f>
        <v>0</v>
      </c>
      <c r="N63" s="30">
        <f>_xlfn.IFERROR((VLOOKUP(A63,'[1]Table 1'!$A$3:$T$45,20,FALSE)),0)</f>
        <v>0</v>
      </c>
      <c r="O63" s="30">
        <f>_xlfn.IFERROR((VLOOKUP(C63,'[2]Sheet1'!$C$2:$P$116,14,FALSE)),0)</f>
        <v>0</v>
      </c>
      <c r="P63" s="30">
        <f>_xlfn.IFERROR((VLOOKUP(A63,'[1]Table 1'!$A$3:$V$45,22,FALSE)),0)</f>
        <v>0</v>
      </c>
      <c r="Q63" s="29">
        <f>_xlfn.IFERROR((VLOOKUP(A63,'[1]Table 1'!$A$3:$W$45,23,FALSE)),0)</f>
        <v>0</v>
      </c>
      <c r="R63" s="29">
        <f>_xlfn.IFERROR((VLOOKUP(A63,'[1]Table 1'!$A$3:$X$45,24,FALSE)),0)</f>
        <v>0</v>
      </c>
    </row>
    <row r="64" spans="1:18" ht="21.75" customHeight="1">
      <c r="A64" s="66"/>
      <c r="B64" s="65" t="s">
        <v>61</v>
      </c>
      <c r="C64" s="54"/>
      <c r="D64" s="31"/>
      <c r="E64" s="31"/>
      <c r="F64" s="31"/>
      <c r="G64" s="64"/>
      <c r="H64" s="64"/>
      <c r="I64" s="31"/>
      <c r="J64" s="31"/>
      <c r="K64" s="31"/>
      <c r="L64" s="63"/>
      <c r="M64" s="63"/>
      <c r="N64" s="30"/>
      <c r="O64" s="62"/>
      <c r="P64" s="30"/>
      <c r="Q64" s="30"/>
      <c r="R64" s="30"/>
    </row>
    <row r="65" spans="1:18" ht="29.25" customHeight="1">
      <c r="A65" s="41" t="s">
        <v>177</v>
      </c>
      <c r="B65" s="40" t="s">
        <v>176</v>
      </c>
      <c r="C65" s="39" t="s">
        <v>175</v>
      </c>
      <c r="D65" s="31">
        <f>VLOOKUP(A65,'[1]Table 1'!$A$3:$E$45,5,FALSE)</f>
        <v>2850.7976354</v>
      </c>
      <c r="E65" s="31">
        <f>_xlfn.IFERROR((VLOOKUP(C65,'[3]Data'!$B$7:$K$119,9,FALSE)),0)</f>
        <v>928.3797175</v>
      </c>
      <c r="F65" s="31">
        <f>_xlfn.IFERROR((VLOOKUP(A65,'[1]Table 1'!$A$3:$H$45,8,FALSE)),0)</f>
        <v>0</v>
      </c>
      <c r="G65" s="29">
        <f>_xlfn.IFERROR((VLOOKUP(A65,'[1]Table 1'!$A$3:$I$45,9,FALSE)),0)</f>
        <v>0</v>
      </c>
      <c r="H65" s="29">
        <f>_xlfn.IFERROR((VLOOKUP(A65,'[1]Table 1'!$A$3:$J$45,10,FALSE)),0)</f>
        <v>0</v>
      </c>
      <c r="I65" s="31">
        <f>_xlfn.IFERROR((VLOOKUP(A65,'[1]Table 1'!$A$3:$M$45,13,FALSE)),0)</f>
        <v>2850.7976354</v>
      </c>
      <c r="J65" s="31">
        <f>_xlfn.IFERROR((VLOOKUP(C65,'[3]Data'!$B$7:$J$119,9,FALSE)),0)</f>
        <v>928.3797175</v>
      </c>
      <c r="K65" s="31">
        <f>_xlfn.IFERROR((VLOOKUP(A65,'[1]Table 1'!$A$3:$O$45,15,FALSE)),0)</f>
        <v>0</v>
      </c>
      <c r="L65" s="29">
        <f>_xlfn.IFERROR((VLOOKUP(A65,'[1]Table 1'!$A$3:$P$45,16,FALSE)),0)</f>
        <v>0</v>
      </c>
      <c r="M65" s="29">
        <f>_xlfn.IFERROR((VLOOKUP(A65,'[1]Table 1'!$A$3:$Q$45,17,FALSE)),0)</f>
        <v>0</v>
      </c>
      <c r="N65" s="30">
        <f>_xlfn.IFERROR((VLOOKUP(A65,'[1]Table 1'!$A$3:$T$45,20,FALSE)),0)</f>
        <v>2194.3784236</v>
      </c>
      <c r="O65" s="30">
        <f>_xlfn.IFERROR((VLOOKUP(C65,'[2]Sheet1'!$C$2:$P$116,14,FALSE)),0)</f>
        <v>798.613555</v>
      </c>
      <c r="P65" s="30">
        <f>_xlfn.IFERROR((VLOOKUP(A65,'[1]Table 1'!$A$3:$V$45,22,FALSE)),0)</f>
        <v>0</v>
      </c>
      <c r="Q65" s="29">
        <f>_xlfn.IFERROR((VLOOKUP(A65,'[1]Table 1'!$A$3:$W$45,23,FALSE)),0)</f>
        <v>0</v>
      </c>
      <c r="R65" s="29">
        <f>_xlfn.IFERROR((VLOOKUP(A65,'[1]Table 1'!$A$3:$X$45,24,FALSE)),0)</f>
        <v>0</v>
      </c>
    </row>
    <row r="66" spans="1:18" ht="31.5" customHeight="1">
      <c r="A66" s="41" t="s">
        <v>174</v>
      </c>
      <c r="B66" s="40" t="s">
        <v>173</v>
      </c>
      <c r="C66" s="39" t="s">
        <v>172</v>
      </c>
      <c r="D66" s="31">
        <f>VLOOKUP(A66,'[1]Table 1'!$A$3:$E$45,5,FALSE)</f>
        <v>3003.1957108999995</v>
      </c>
      <c r="E66" s="31">
        <f>_xlfn.IFERROR((VLOOKUP(C66,'[3]Data'!$B$7:$K$119,9,FALSE)),0)</f>
        <v>3010.72474</v>
      </c>
      <c r="F66" s="31">
        <f>_xlfn.IFERROR((VLOOKUP(A66,'[1]Table 1'!$A$3:$H$45,8,FALSE)),0)</f>
        <v>73.7421561</v>
      </c>
      <c r="G66" s="29" t="str">
        <f>_xlfn.IFERROR((VLOOKUP(A66,'[1]Table 1'!$A$3:$I$45,9,FALSE)),0)</f>
        <v>2.46</v>
      </c>
      <c r="H66" s="29" t="str">
        <f>_xlfn.IFERROR((VLOOKUP(A66,'[1]Table 1'!$A$3:$J$45,10,FALSE)),0)</f>
        <v>2.46</v>
      </c>
      <c r="I66" s="31">
        <f>_xlfn.IFERROR((VLOOKUP(A66,'[1]Table 1'!$A$3:$M$45,13,FALSE)),0)</f>
        <v>3003.1957108999995</v>
      </c>
      <c r="J66" s="31">
        <f>_xlfn.IFERROR((VLOOKUP(C66,'[3]Data'!$B$7:$J$119,9,FALSE)),0)</f>
        <v>3010.72474</v>
      </c>
      <c r="K66" s="31">
        <f>_xlfn.IFERROR((VLOOKUP(A66,'[1]Table 1'!$A$3:$O$45,15,FALSE)),0)</f>
        <v>73.7421561</v>
      </c>
      <c r="L66" s="29" t="str">
        <f>_xlfn.IFERROR((VLOOKUP(A66,'[1]Table 1'!$A$3:$P$45,16,FALSE)),0)</f>
        <v>2.46</v>
      </c>
      <c r="M66" s="29" t="str">
        <f>_xlfn.IFERROR((VLOOKUP(A66,'[1]Table 1'!$A$3:$Q$45,17,FALSE)),0)</f>
        <v>2.46</v>
      </c>
      <c r="N66" s="30">
        <f>_xlfn.IFERROR((VLOOKUP(A66,'[1]Table 1'!$A$3:$T$45,20,FALSE)),0)</f>
        <v>3006.4118593000003</v>
      </c>
      <c r="O66" s="30">
        <f>_xlfn.IFERROR((VLOOKUP(C66,'[2]Sheet1'!$C$2:$P$116,14,FALSE)),0)</f>
        <v>2958.88962</v>
      </c>
      <c r="P66" s="30">
        <f>_xlfn.IFERROR((VLOOKUP(A66,'[1]Table 1'!$A$3:$V$45,22,FALSE)),0)</f>
        <v>73.794267</v>
      </c>
      <c r="Q66" s="29" t="str">
        <f>_xlfn.IFERROR((VLOOKUP(A66,'[1]Table 1'!$A$3:$W$45,23,FALSE)),0)</f>
        <v>2.45</v>
      </c>
      <c r="R66" s="29" t="str">
        <f>_xlfn.IFERROR((VLOOKUP(A66,'[1]Table 1'!$A$3:$X$45,24,FALSE)),0)</f>
        <v>2.45</v>
      </c>
    </row>
    <row r="67" spans="1:18" ht="30" customHeight="1">
      <c r="A67" s="41" t="s">
        <v>171</v>
      </c>
      <c r="B67" s="61" t="s">
        <v>170</v>
      </c>
      <c r="C67" s="39" t="s">
        <v>169</v>
      </c>
      <c r="D67" s="31">
        <f>_xlfn.IFERROR((VLOOKUP(A67,'[1]Table 1'!$A$3:$E$45,5,FALSE)),0)</f>
        <v>0</v>
      </c>
      <c r="E67" s="31">
        <f>_xlfn.IFERROR((VLOOKUP(C67,'[3]Data'!$B$7:$K$119,9,FALSE)),0)</f>
        <v>0</v>
      </c>
      <c r="F67" s="31">
        <f>_xlfn.IFERROR((VLOOKUP(A67,'[1]Table 1'!$A$3:$H$45,8,FALSE)),0)</f>
        <v>0</v>
      </c>
      <c r="G67" s="29">
        <f>_xlfn.IFERROR((VLOOKUP(A67,'[1]Table 1'!$A$3:$I$45,9,FALSE)),0)</f>
        <v>0</v>
      </c>
      <c r="H67" s="29">
        <f>_xlfn.IFERROR((VLOOKUP(A67,'[1]Table 1'!$A$3:$J$45,10,FALSE)),0)</f>
        <v>0</v>
      </c>
      <c r="I67" s="31">
        <f>_xlfn.IFERROR((VLOOKUP(A67,'[1]Table 1'!$A$3:$M$45,13,FALSE)),0)</f>
        <v>0</v>
      </c>
      <c r="J67" s="31">
        <f>_xlfn.IFERROR((VLOOKUP(C67,'[3]Data'!$B$7:$J$119,9,FALSE)),0)</f>
        <v>0</v>
      </c>
      <c r="K67" s="31">
        <f>_xlfn.IFERROR((VLOOKUP(A67,'[1]Table 1'!$A$3:$O$45,15,FALSE)),0)</f>
        <v>0</v>
      </c>
      <c r="L67" s="29">
        <f>_xlfn.IFERROR((VLOOKUP(A67,'[1]Table 1'!$A$3:$P$45,16,FALSE)),0)</f>
        <v>0</v>
      </c>
      <c r="M67" s="29">
        <f>_xlfn.IFERROR((VLOOKUP(A67,'[1]Table 1'!$A$3:$Q$45,17,FALSE)),0)</f>
        <v>0</v>
      </c>
      <c r="N67" s="30">
        <f>_xlfn.IFERROR((VLOOKUP(A67,'[1]Table 1'!$A$3:$T$45,20,FALSE)),0)</f>
        <v>0</v>
      </c>
      <c r="O67" s="30">
        <f>_xlfn.IFERROR((VLOOKUP(C67,'[2]Sheet1'!$C$2:$P$116,14,FALSE)),0)</f>
        <v>0</v>
      </c>
      <c r="P67" s="30">
        <f>_xlfn.IFERROR((VLOOKUP(A67,'[1]Table 1'!$A$3:$V$45,22,FALSE)),0)</f>
        <v>0</v>
      </c>
      <c r="Q67" s="29">
        <f>_xlfn.IFERROR((VLOOKUP(A67,'[1]Table 1'!$A$3:$W$45,23,FALSE)),0)</f>
        <v>0</v>
      </c>
      <c r="R67" s="29">
        <f>_xlfn.IFERROR((VLOOKUP(A67,'[1]Table 1'!$A$3:$X$45,24,FALSE)),0)</f>
        <v>0</v>
      </c>
    </row>
    <row r="68" spans="1:18" ht="27.75" customHeight="1">
      <c r="A68" s="41" t="s">
        <v>168</v>
      </c>
      <c r="B68" s="40" t="s">
        <v>167</v>
      </c>
      <c r="C68" s="39" t="s">
        <v>166</v>
      </c>
      <c r="D68" s="31">
        <f>_xlfn.IFERROR((VLOOKUP(A68,'[1]Table 1'!$A$3:$E$45,5,FALSE)),0)</f>
        <v>0</v>
      </c>
      <c r="E68" s="31">
        <f>_xlfn.IFERROR((VLOOKUP(C68,'[3]Data'!$B$7:$K$119,9,FALSE)),0)</f>
        <v>0</v>
      </c>
      <c r="F68" s="31">
        <f>_xlfn.IFERROR((VLOOKUP(A68,'[1]Table 1'!$A$3:$H$45,8,FALSE)),0)</f>
        <v>0</v>
      </c>
      <c r="G68" s="29">
        <f>_xlfn.IFERROR((VLOOKUP(A68,'[1]Table 1'!$A$3:$I$45,9,FALSE)),0)</f>
        <v>0</v>
      </c>
      <c r="H68" s="29">
        <f>_xlfn.IFERROR((VLOOKUP(A68,'[1]Table 1'!$A$3:$J$45,10,FALSE)),0)</f>
        <v>0</v>
      </c>
      <c r="I68" s="31">
        <f>_xlfn.IFERROR((VLOOKUP(A68,'[1]Table 1'!$A$3:$M$45,13,FALSE)),0)</f>
        <v>0</v>
      </c>
      <c r="J68" s="31">
        <f>_xlfn.IFERROR((VLOOKUP(C68,'[3]Data'!$B$7:$J$119,9,FALSE)),0)</f>
        <v>0</v>
      </c>
      <c r="K68" s="31">
        <f>_xlfn.IFERROR((VLOOKUP(A68,'[1]Table 1'!$A$3:$O$45,15,FALSE)),0)</f>
        <v>0</v>
      </c>
      <c r="L68" s="29">
        <f>_xlfn.IFERROR((VLOOKUP(A68,'[1]Table 1'!$A$3:$P$45,16,FALSE)),0)</f>
        <v>0</v>
      </c>
      <c r="M68" s="29">
        <f>_xlfn.IFERROR((VLOOKUP(A68,'[1]Table 1'!$A$3:$Q$45,17,FALSE)),0)</f>
        <v>0</v>
      </c>
      <c r="N68" s="30">
        <f>_xlfn.IFERROR((VLOOKUP(A68,'[1]Table 1'!$A$3:$T$45,20,FALSE)),0)</f>
        <v>0</v>
      </c>
      <c r="O68" s="30">
        <f>_xlfn.IFERROR((VLOOKUP(C68,'[2]Sheet1'!$C$2:$P$116,14,FALSE)),0)</f>
        <v>0</v>
      </c>
      <c r="P68" s="30">
        <f>_xlfn.IFERROR((VLOOKUP(A68,'[1]Table 1'!$A$3:$V$45,22,FALSE)),0)</f>
        <v>0</v>
      </c>
      <c r="Q68" s="29">
        <f>_xlfn.IFERROR((VLOOKUP(A68,'[1]Table 1'!$A$3:$W$45,23,FALSE)),0)</f>
        <v>0</v>
      </c>
      <c r="R68" s="29">
        <f>_xlfn.IFERROR((VLOOKUP(A68,'[1]Table 1'!$A$3:$X$45,24,FALSE)),0)</f>
        <v>0</v>
      </c>
    </row>
    <row r="69" spans="1:18" ht="28.5" customHeight="1" thickBot="1">
      <c r="A69" s="41" t="s">
        <v>165</v>
      </c>
      <c r="B69" s="40" t="s">
        <v>164</v>
      </c>
      <c r="C69" s="39" t="s">
        <v>163</v>
      </c>
      <c r="D69" s="31">
        <f>_xlfn.IFERROR((VLOOKUP(A69,'[1]Table 1'!$A$3:$E$45,5,FALSE)),0)</f>
        <v>0</v>
      </c>
      <c r="E69" s="31">
        <f>_xlfn.IFERROR((VLOOKUP(C69,'[3]Data'!$B$7:$K$119,9,FALSE)),0)</f>
        <v>0</v>
      </c>
      <c r="F69" s="31">
        <f>_xlfn.IFERROR((VLOOKUP(A69,'[1]Table 1'!$A$3:$H$45,8,FALSE)),0)</f>
        <v>0</v>
      </c>
      <c r="G69" s="29">
        <f>_xlfn.IFERROR((VLOOKUP(A69,'[1]Table 1'!$A$3:$I$45,9,FALSE)),0)</f>
        <v>0</v>
      </c>
      <c r="H69" s="29">
        <f>_xlfn.IFERROR((VLOOKUP(A69,'[1]Table 1'!$A$3:$J$45,10,FALSE)),0)</f>
        <v>0</v>
      </c>
      <c r="I69" s="31">
        <f>_xlfn.IFERROR((VLOOKUP(A69,'[1]Table 1'!$A$3:$M$45,13,FALSE)),0)</f>
        <v>0</v>
      </c>
      <c r="J69" s="31">
        <f>_xlfn.IFERROR((VLOOKUP(C69,'[3]Data'!$B$7:$J$119,9,FALSE)),0)</f>
        <v>0</v>
      </c>
      <c r="K69" s="31">
        <f>_xlfn.IFERROR((VLOOKUP(A69,'[1]Table 1'!$A$3:$O$45,15,FALSE)),0)</f>
        <v>0</v>
      </c>
      <c r="L69" s="29">
        <f>_xlfn.IFERROR((VLOOKUP(A69,'[1]Table 1'!$A$3:$P$45,16,FALSE)),0)</f>
        <v>0</v>
      </c>
      <c r="M69" s="29">
        <f>_xlfn.IFERROR((VLOOKUP(A69,'[1]Table 1'!$A$3:$Q$45,17,FALSE)),0)</f>
        <v>0</v>
      </c>
      <c r="N69" s="30">
        <f>_xlfn.IFERROR((VLOOKUP(A69,'[1]Table 1'!$A$3:$T$45,20,FALSE)),0)</f>
        <v>0</v>
      </c>
      <c r="O69" s="30">
        <f>_xlfn.IFERROR((VLOOKUP(C69,'[2]Sheet1'!$C$2:$P$116,14,FALSE)),0)</f>
        <v>0</v>
      </c>
      <c r="P69" s="30">
        <f>_xlfn.IFERROR((VLOOKUP(A69,'[1]Table 1'!$A$3:$V$45,22,FALSE)),0)</f>
        <v>0</v>
      </c>
      <c r="Q69" s="29">
        <f>_xlfn.IFERROR((VLOOKUP(A69,'[1]Table 1'!$A$3:$W$45,23,FALSE)),0)</f>
        <v>0</v>
      </c>
      <c r="R69" s="29">
        <f>_xlfn.IFERROR((VLOOKUP(A69,'[1]Table 1'!$A$3:$X$45,24,FALSE)),0)</f>
        <v>0</v>
      </c>
    </row>
    <row r="70" spans="1:18" ht="13.5" thickBot="1">
      <c r="A70" s="60"/>
      <c r="B70" s="59"/>
      <c r="C70" s="59"/>
      <c r="D70" s="16">
        <f>SUM(D48:D69)</f>
        <v>191632.1632027</v>
      </c>
      <c r="E70" s="16">
        <f>SUM(E48:E69)</f>
        <v>281120.0289502</v>
      </c>
      <c r="F70" s="19">
        <f>SUM(F48:F69)</f>
        <v>4908.6772213</v>
      </c>
      <c r="G70" s="19">
        <f>F70/D70*100</f>
        <v>2.56151010313849</v>
      </c>
      <c r="H70" s="19">
        <f>G70-(G70*34.61%)</f>
        <v>1.6749714564422584</v>
      </c>
      <c r="I70" s="18">
        <f>SUM(I48:I69)</f>
        <v>191632.1632027</v>
      </c>
      <c r="J70" s="16">
        <f>SUM(J48:J69)</f>
        <v>281120.0289502</v>
      </c>
      <c r="K70" s="16">
        <f>SUM(K48:K69)</f>
        <v>4908.6772213</v>
      </c>
      <c r="L70" s="17">
        <f>K70/I70*100</f>
        <v>2.56151010313849</v>
      </c>
      <c r="M70" s="17">
        <f>L70-(L70*34.61%)</f>
        <v>1.6749714564422584</v>
      </c>
      <c r="N70" s="16">
        <f>SUM(N48:N69)</f>
        <v>194356.8531717</v>
      </c>
      <c r="O70" s="16">
        <f>SUM(O48:O69)</f>
        <v>291360.49535389995</v>
      </c>
      <c r="P70" s="16">
        <f>SUM(P48:P69)</f>
        <v>3968.6564776000005</v>
      </c>
      <c r="Q70" s="17">
        <f>P70/N70*100</f>
        <v>2.041943164254663</v>
      </c>
      <c r="R70" s="17">
        <f>Q70-(Q70*34.61%)</f>
        <v>1.3352266351061242</v>
      </c>
    </row>
    <row r="71" spans="1:18" ht="45.75" customHeight="1">
      <c r="A71" s="50" t="s">
        <v>162</v>
      </c>
      <c r="B71" s="49" t="s">
        <v>161</v>
      </c>
      <c r="C71" s="48"/>
      <c r="D71" s="47"/>
      <c r="E71" s="47"/>
      <c r="F71" s="47"/>
      <c r="G71" s="29"/>
      <c r="H71" s="29"/>
      <c r="I71" s="47"/>
      <c r="J71" s="47"/>
      <c r="K71" s="47"/>
      <c r="L71" s="29"/>
      <c r="M71" s="47"/>
      <c r="N71" s="46"/>
      <c r="O71" s="46"/>
      <c r="P71" s="46"/>
      <c r="Q71" s="46"/>
      <c r="R71" s="46"/>
    </row>
    <row r="72" spans="1:18" ht="28.5" customHeight="1">
      <c r="A72" s="44" t="s">
        <v>160</v>
      </c>
      <c r="B72" s="43" t="s">
        <v>159</v>
      </c>
      <c r="C72" s="44" t="s">
        <v>158</v>
      </c>
      <c r="D72" s="31">
        <f>VLOOKUP(A72,'[1]Table 1'!$A$3:$E$45,5,FALSE)</f>
        <v>63749.25</v>
      </c>
      <c r="E72" s="31">
        <f>_xlfn.IFERROR((VLOOKUP(C72,'[3]Data'!$B$7:$K$119,9,FALSE)),0)</f>
        <v>78429.82326</v>
      </c>
      <c r="F72" s="31">
        <f>_xlfn.IFERROR((VLOOKUP(A72,'[1]Table 1'!$A$3:$H$45,8,FALSE)),0)</f>
        <v>1151.0901851</v>
      </c>
      <c r="G72" s="29" t="str">
        <f>_xlfn.IFERROR((VLOOKUP(A72,'[1]Table 1'!$A$3:$I$45,9,FALSE)),0)</f>
        <v>1.81</v>
      </c>
      <c r="H72" s="29" t="str">
        <f>_xlfn.IFERROR((VLOOKUP(A72,'[1]Table 1'!$A$3:$J$45,10,FALSE)),0)</f>
        <v>1.81</v>
      </c>
      <c r="I72" s="31">
        <f>_xlfn.IFERROR((VLOOKUP(A72,'[1]Table 1'!$A$3:$M$45,13,FALSE)),0)</f>
        <v>63749.25</v>
      </c>
      <c r="J72" s="31">
        <f>_xlfn.IFERROR((VLOOKUP(C72,'[3]Data'!$B$7:$J$119,9,FALSE)),0)</f>
        <v>78429.82326</v>
      </c>
      <c r="K72" s="31">
        <f>_xlfn.IFERROR((VLOOKUP(A72,'[1]Table 1'!$A$3:$O$45,15,FALSE)),0)</f>
        <v>1151.0901851</v>
      </c>
      <c r="L72" s="29" t="str">
        <f>_xlfn.IFERROR((VLOOKUP(A72,'[1]Table 1'!$A$3:$P$45,16,FALSE)),0)</f>
        <v>1.81</v>
      </c>
      <c r="M72" s="29" t="str">
        <f>_xlfn.IFERROR((VLOOKUP(A72,'[1]Table 1'!$A$3:$Q$45,17,FALSE)),0)</f>
        <v>1.81</v>
      </c>
      <c r="N72" s="30">
        <f>_xlfn.IFERROR((VLOOKUP(A72,'[1]Table 1'!$A$3:$T$45,20,FALSE)),0)</f>
        <v>64576.83</v>
      </c>
      <c r="O72" s="30">
        <f>_xlfn.IFERROR((VLOOKUP(C72,'[2]Sheet1'!$C$2:$P$116,14,FALSE)),0)</f>
        <v>91939.6199506</v>
      </c>
      <c r="P72" s="30">
        <f>_xlfn.IFERROR((VLOOKUP(A72,'[1]Table 1'!$A$3:$V$45,22,FALSE)),0)</f>
        <v>2467.1220286000002</v>
      </c>
      <c r="Q72" s="29" t="str">
        <f>_xlfn.IFERROR((VLOOKUP(A72,'[1]Table 1'!$A$3:$W$45,23,FALSE)),0)</f>
        <v>3.82</v>
      </c>
      <c r="R72" s="29" t="str">
        <f>_xlfn.IFERROR((VLOOKUP(A72,'[1]Table 1'!$A$3:$X$45,24,FALSE)),0)</f>
        <v>3.82</v>
      </c>
    </row>
    <row r="73" spans="1:18" ht="42.75" customHeight="1">
      <c r="A73" s="44" t="s">
        <v>157</v>
      </c>
      <c r="B73" s="43" t="s">
        <v>156</v>
      </c>
      <c r="C73" s="44" t="s">
        <v>155</v>
      </c>
      <c r="D73" s="31">
        <f>VLOOKUP(A73,'[1]Table 1'!$A$3:$E$45,5,FALSE)</f>
        <v>105813.81</v>
      </c>
      <c r="E73" s="31">
        <f>_xlfn.IFERROR((VLOOKUP(C73,'[3]Data'!$B$7:$K$119,9,FALSE)),0)</f>
        <v>906060.4494766</v>
      </c>
      <c r="F73" s="31">
        <f>_xlfn.IFERROR((VLOOKUP(A73,'[1]Table 1'!$A$3:$H$45,8,FALSE)),0)</f>
        <v>15820.96</v>
      </c>
      <c r="G73" s="29" t="str">
        <f>_xlfn.IFERROR((VLOOKUP(A73,'[1]Table 1'!$A$3:$I$45,9,FALSE)),0)</f>
        <v>14.95</v>
      </c>
      <c r="H73" s="29" t="str">
        <f>_xlfn.IFERROR((VLOOKUP(A73,'[1]Table 1'!$A$3:$J$45,10,FALSE)),0)</f>
        <v>14.95</v>
      </c>
      <c r="I73" s="31">
        <f>_xlfn.IFERROR((VLOOKUP(A73,'[1]Table 1'!$A$3:$M$45,13,FALSE)),0)</f>
        <v>105813.81</v>
      </c>
      <c r="J73" s="31">
        <f>_xlfn.IFERROR((VLOOKUP(C73,'[3]Data'!$B$7:$J$119,9,FALSE)),0)</f>
        <v>906060.4494766</v>
      </c>
      <c r="K73" s="31">
        <f>_xlfn.IFERROR((VLOOKUP(A73,'[1]Table 1'!$A$3:$O$45,15,FALSE)),0)</f>
        <v>15820.96</v>
      </c>
      <c r="L73" s="29" t="str">
        <f>_xlfn.IFERROR((VLOOKUP(A73,'[1]Table 1'!$A$3:$P$45,16,FALSE)),0)</f>
        <v>14.95</v>
      </c>
      <c r="M73" s="29" t="str">
        <f>_xlfn.IFERROR((VLOOKUP(A73,'[1]Table 1'!$A$3:$Q$45,17,FALSE)),0)</f>
        <v>14.95</v>
      </c>
      <c r="N73" s="30">
        <f>_xlfn.IFERROR((VLOOKUP(A73,'[1]Table 1'!$A$3:$T$45,20,FALSE)),0)</f>
        <v>98268.31</v>
      </c>
      <c r="O73" s="30">
        <f>_xlfn.IFERROR((VLOOKUP(C73,'[2]Sheet1'!$C$2:$P$116,14,FALSE)),0)</f>
        <v>871255.5554653</v>
      </c>
      <c r="P73" s="30">
        <f>_xlfn.IFERROR((VLOOKUP(A73,'[1]Table 1'!$A$3:$V$45,22,FALSE)),0)</f>
        <v>9951.0210521</v>
      </c>
      <c r="Q73" s="29" t="str">
        <f>_xlfn.IFERROR((VLOOKUP(A73,'[1]Table 1'!$A$3:$W$45,23,FALSE)),0)</f>
        <v>10.13</v>
      </c>
      <c r="R73" s="29" t="str">
        <f>_xlfn.IFERROR((VLOOKUP(A73,'[1]Table 1'!$A$3:$X$45,24,FALSE)),0)</f>
        <v>10.13</v>
      </c>
    </row>
    <row r="74" spans="1:18" ht="61.5" customHeight="1">
      <c r="A74" s="44" t="s">
        <v>154</v>
      </c>
      <c r="B74" s="43" t="s">
        <v>153</v>
      </c>
      <c r="C74" s="42" t="s">
        <v>152</v>
      </c>
      <c r="D74" s="31">
        <f>VLOOKUP(A74,'[1]Table 1'!$A$3:$E$45,5,FALSE)</f>
        <v>1331.2449884</v>
      </c>
      <c r="E74" s="31">
        <f>_xlfn.IFERROR((VLOOKUP(C74,'[3]Data'!$B$7:$K$119,9,FALSE)),0)</f>
        <v>1228.7895352</v>
      </c>
      <c r="F74" s="31">
        <f>_xlfn.IFERROR((VLOOKUP(A74,'[1]Table 1'!$A$3:$H$45,8,FALSE)),0)</f>
        <v>6.325038</v>
      </c>
      <c r="G74" s="29" t="str">
        <f>_xlfn.IFERROR((VLOOKUP(A74,'[1]Table 1'!$A$3:$I$45,9,FALSE)),0)</f>
        <v>0.48</v>
      </c>
      <c r="H74" s="29" t="str">
        <f>_xlfn.IFERROR((VLOOKUP(A74,'[1]Table 1'!$A$3:$J$45,10,FALSE)),0)</f>
        <v>0.48</v>
      </c>
      <c r="I74" s="31">
        <f>_xlfn.IFERROR((VLOOKUP(A74,'[1]Table 1'!$A$3:$M$45,13,FALSE)),0)</f>
        <v>1331.2449884</v>
      </c>
      <c r="J74" s="31">
        <f>_xlfn.IFERROR((VLOOKUP(C74,'[3]Data'!$B$7:$J$119,9,FALSE)),0)</f>
        <v>1228.7895352</v>
      </c>
      <c r="K74" s="31">
        <f>_xlfn.IFERROR((VLOOKUP(A74,'[1]Table 1'!$A$3:$O$45,15,FALSE)),0)</f>
        <v>6.325038</v>
      </c>
      <c r="L74" s="29" t="str">
        <f>_xlfn.IFERROR((VLOOKUP(A74,'[1]Table 1'!$A$3:$P$45,16,FALSE)),0)</f>
        <v>0.48</v>
      </c>
      <c r="M74" s="29" t="str">
        <f>_xlfn.IFERROR((VLOOKUP(A74,'[1]Table 1'!$A$3:$Q$45,17,FALSE)),0)</f>
        <v>0.48</v>
      </c>
      <c r="N74" s="30">
        <f>_xlfn.IFERROR((VLOOKUP(A74,'[1]Table 1'!$A$3:$T$45,20,FALSE)),0)</f>
        <v>1331.2449884</v>
      </c>
      <c r="O74" s="30">
        <f>_xlfn.IFERROR((VLOOKUP(C74,'[2]Sheet1'!$C$2:$P$116,14,FALSE)),0)</f>
        <v>1228.2758762</v>
      </c>
      <c r="P74" s="30">
        <f>_xlfn.IFERROR((VLOOKUP(A74,'[1]Table 1'!$A$3:$V$45,22,FALSE)),0)</f>
        <v>13.002223200000001</v>
      </c>
      <c r="Q74" s="29" t="str">
        <f>_xlfn.IFERROR((VLOOKUP(A74,'[1]Table 1'!$A$3:$W$45,23,FALSE)),0)</f>
        <v>0.98</v>
      </c>
      <c r="R74" s="29" t="str">
        <f>_xlfn.IFERROR((VLOOKUP(A74,'[1]Table 1'!$A$3:$X$45,24,FALSE)),0)</f>
        <v>0.98</v>
      </c>
    </row>
    <row r="75" spans="1:18" ht="42.75" customHeight="1">
      <c r="A75" s="44" t="s">
        <v>151</v>
      </c>
      <c r="B75" s="43" t="s">
        <v>47</v>
      </c>
      <c r="C75" s="44" t="s">
        <v>150</v>
      </c>
      <c r="D75" s="31">
        <f>VLOOKUP(A75,'[1]Table 1'!$A$3:$E$45,5,FALSE)</f>
        <v>6293.7716437</v>
      </c>
      <c r="E75" s="31">
        <f>_xlfn.IFERROR((VLOOKUP(C75,'[3]Data'!$B$7:$K$119,9,FALSE)),0)</f>
        <v>43656.76165</v>
      </c>
      <c r="F75" s="31">
        <f>_xlfn.IFERROR((VLOOKUP(A75,'[1]Table 1'!$A$3:$H$45,8,FALSE)),0)</f>
        <v>0</v>
      </c>
      <c r="G75" s="29">
        <f>_xlfn.IFERROR((VLOOKUP(A75,'[1]Table 1'!$A$3:$I$45,9,FALSE)),0)</f>
        <v>0</v>
      </c>
      <c r="H75" s="29">
        <f>_xlfn.IFERROR((VLOOKUP(A75,'[1]Table 1'!$A$3:$J$45,10,FALSE)),0)</f>
        <v>0</v>
      </c>
      <c r="I75" s="31">
        <f>_xlfn.IFERROR((VLOOKUP(A75,'[1]Table 1'!$A$3:$M$45,13,FALSE)),0)</f>
        <v>6293.7716437</v>
      </c>
      <c r="J75" s="31">
        <f>_xlfn.IFERROR((VLOOKUP(C75,'[3]Data'!$B$7:$J$119,9,FALSE)),0)</f>
        <v>43656.76165</v>
      </c>
      <c r="K75" s="31">
        <f>_xlfn.IFERROR((VLOOKUP(A75,'[1]Table 1'!$A$3:$O$45,15,FALSE)),0)</f>
        <v>0</v>
      </c>
      <c r="L75" s="29">
        <f>_xlfn.IFERROR((VLOOKUP(A75,'[1]Table 1'!$A$3:$P$45,16,FALSE)),0)</f>
        <v>0</v>
      </c>
      <c r="M75" s="29">
        <f>_xlfn.IFERROR((VLOOKUP(A75,'[1]Table 1'!$A$3:$Q$45,17,FALSE)),0)</f>
        <v>0</v>
      </c>
      <c r="N75" s="30">
        <f>_xlfn.IFERROR((VLOOKUP(A75,'[1]Table 1'!$A$3:$T$45,20,FALSE)),0)</f>
        <v>5825.618608</v>
      </c>
      <c r="O75" s="30">
        <f>_xlfn.IFERROR((VLOOKUP(C75,'[2]Sheet1'!$C$2:$P$116,14,FALSE)),0)</f>
        <v>41938.4327575</v>
      </c>
      <c r="P75" s="30">
        <f>_xlfn.IFERROR((VLOOKUP(A75,'[1]Table 1'!$A$3:$V$45,22,FALSE)),0)</f>
        <v>0</v>
      </c>
      <c r="Q75" s="29">
        <f>_xlfn.IFERROR((VLOOKUP(A75,'[1]Table 1'!$A$3:$W$45,23,FALSE)),0)</f>
        <v>0</v>
      </c>
      <c r="R75" s="29">
        <f>_xlfn.IFERROR((VLOOKUP(A75,'[1]Table 1'!$A$3:$X$45,24,FALSE)),0)</f>
        <v>0</v>
      </c>
    </row>
    <row r="76" spans="1:18" ht="27" customHeight="1">
      <c r="A76" s="44" t="s">
        <v>149</v>
      </c>
      <c r="B76" s="43" t="s">
        <v>148</v>
      </c>
      <c r="C76" s="42" t="s">
        <v>147</v>
      </c>
      <c r="D76" s="31">
        <f>VLOOKUP(A76,'[1]Table 1'!$A$3:$E$45,5,FALSE)</f>
        <v>4745.2747253</v>
      </c>
      <c r="E76" s="31">
        <f>_xlfn.IFERROR((VLOOKUP(C76,'[3]Data'!$B$7:$K$119,9,FALSE)),0)</f>
        <v>4268.4118594</v>
      </c>
      <c r="F76" s="31">
        <f>_xlfn.IFERROR((VLOOKUP(A76,'[1]Table 1'!$A$3:$H$45,8,FALSE)),0)</f>
        <v>111.1644443</v>
      </c>
      <c r="G76" s="29" t="str">
        <f>_xlfn.IFERROR((VLOOKUP(A76,'[1]Table 1'!$A$3:$I$45,9,FALSE)),0)</f>
        <v>2.34</v>
      </c>
      <c r="H76" s="29" t="str">
        <f>_xlfn.IFERROR((VLOOKUP(A76,'[1]Table 1'!$A$3:$J$45,10,FALSE)),0)</f>
        <v>1.53</v>
      </c>
      <c r="I76" s="31">
        <f>_xlfn.IFERROR((VLOOKUP(A76,'[1]Table 1'!$A$3:$M$45,13,FALSE)),0)</f>
        <v>4745.2747253</v>
      </c>
      <c r="J76" s="31">
        <f>_xlfn.IFERROR((VLOOKUP(C76,'[3]Data'!$B$7:$J$119,9,FALSE)),0)</f>
        <v>4268.4118594</v>
      </c>
      <c r="K76" s="31">
        <f>_xlfn.IFERROR((VLOOKUP(A76,'[1]Table 1'!$A$3:$O$45,15,FALSE)),0)</f>
        <v>111.1644443</v>
      </c>
      <c r="L76" s="29" t="str">
        <f>_xlfn.IFERROR((VLOOKUP(A76,'[1]Table 1'!$A$3:$P$45,16,FALSE)),0)</f>
        <v>2.34</v>
      </c>
      <c r="M76" s="29" t="str">
        <f>_xlfn.IFERROR((VLOOKUP(A76,'[1]Table 1'!$A$3:$Q$45,17,FALSE)),0)</f>
        <v>1.53</v>
      </c>
      <c r="N76" s="30">
        <f>_xlfn.IFERROR((VLOOKUP(A76,'[1]Table 1'!$A$3:$T$45,20,FALSE)),0)</f>
        <v>10228.79</v>
      </c>
      <c r="O76" s="30">
        <f>_xlfn.IFERROR((VLOOKUP(C76,'[2]Sheet1'!$C$2:$P$116,14,FALSE)),0)</f>
        <v>10224.8227262</v>
      </c>
      <c r="P76" s="30">
        <f>_xlfn.IFERROR((VLOOKUP(A76,'[1]Table 1'!$A$3:$V$45,22,FALSE)),0)</f>
        <v>226.6194054</v>
      </c>
      <c r="Q76" s="29" t="str">
        <f>_xlfn.IFERROR((VLOOKUP(A76,'[1]Table 1'!$A$3:$W$45,23,FALSE)),0)</f>
        <v>2.22</v>
      </c>
      <c r="R76" s="29" t="str">
        <f>_xlfn.IFERROR((VLOOKUP(A76,'[1]Table 1'!$A$3:$X$45,24,FALSE)),0)</f>
        <v>1.45</v>
      </c>
    </row>
    <row r="77" spans="1:18" ht="27.75" customHeight="1">
      <c r="A77" s="44" t="s">
        <v>146</v>
      </c>
      <c r="B77" s="43" t="s">
        <v>145</v>
      </c>
      <c r="C77" s="42" t="s">
        <v>144</v>
      </c>
      <c r="D77" s="31">
        <f>_xlfn.IFERROR((VLOOKUP(A77,'[1]Table 1'!$A$3:$E$45,5,FALSE)),0)</f>
        <v>0</v>
      </c>
      <c r="E77" s="31">
        <f>_xlfn.IFERROR((VLOOKUP(C77,'[3]Data'!$B$7:$K$119,9,FALSE)),0)</f>
        <v>0</v>
      </c>
      <c r="F77" s="31">
        <f>_xlfn.IFERROR((VLOOKUP(A77,'[1]Table 1'!$A$3:$H$45,8,FALSE)),0)</f>
        <v>0</v>
      </c>
      <c r="G77" s="29">
        <f>_xlfn.IFERROR((VLOOKUP(A77,'[1]Table 1'!$A$3:$I$45,9,FALSE)),0)</f>
        <v>0</v>
      </c>
      <c r="H77" s="29">
        <f>_xlfn.IFERROR((VLOOKUP(A77,'[1]Table 1'!$A$3:$J$45,10,FALSE)),0)</f>
        <v>0</v>
      </c>
      <c r="I77" s="31">
        <f>_xlfn.IFERROR((VLOOKUP(A77,'[1]Table 1'!$A$3:$M$45,13,FALSE)),0)</f>
        <v>0</v>
      </c>
      <c r="J77" s="31">
        <f>_xlfn.IFERROR((VLOOKUP(C77,'[3]Data'!$B$7:$J$119,9,FALSE)),0)</f>
        <v>0</v>
      </c>
      <c r="K77" s="31">
        <f>_xlfn.IFERROR((VLOOKUP(A77,'[1]Table 1'!$A$3:$O$45,15,FALSE)),0)</f>
        <v>0</v>
      </c>
      <c r="L77" s="29">
        <f>_xlfn.IFERROR((VLOOKUP(A77,'[1]Table 1'!$A$3:$P$45,16,FALSE)),0)</f>
        <v>0</v>
      </c>
      <c r="M77" s="29">
        <f>_xlfn.IFERROR((VLOOKUP(A77,'[1]Table 1'!$A$3:$Q$45,17,FALSE)),0)</f>
        <v>0</v>
      </c>
      <c r="N77" s="30">
        <f>_xlfn.IFERROR((VLOOKUP(A77,'[1]Table 1'!$A$3:$T$45,20,FALSE)),0)</f>
        <v>0</v>
      </c>
      <c r="O77" s="30">
        <f>_xlfn.IFERROR((VLOOKUP(C77,'[2]Sheet1'!$C$2:$P$116,14,FALSE)),0)</f>
        <v>0</v>
      </c>
      <c r="P77" s="30">
        <f>_xlfn.IFERROR((VLOOKUP(A77,'[1]Table 1'!$A$3:$V$45,22,FALSE)),0)</f>
        <v>0</v>
      </c>
      <c r="Q77" s="29">
        <f>_xlfn.IFERROR((VLOOKUP(A77,'[1]Table 1'!$A$3:$W$45,23,FALSE)),0)</f>
        <v>0</v>
      </c>
      <c r="R77" s="29">
        <f>_xlfn.IFERROR((VLOOKUP(A77,'[1]Table 1'!$A$3:$X$45,24,FALSE)),0)</f>
        <v>0</v>
      </c>
    </row>
    <row r="78" spans="1:18" ht="27.75" customHeight="1">
      <c r="A78" s="44" t="s">
        <v>143</v>
      </c>
      <c r="B78" s="43" t="s">
        <v>142</v>
      </c>
      <c r="C78" s="42" t="s">
        <v>141</v>
      </c>
      <c r="D78" s="31">
        <f>VLOOKUP(A78,'[1]Table 1'!$A$3:$E$45,5,FALSE)</f>
        <v>748.1954469</v>
      </c>
      <c r="E78" s="31">
        <f>_xlfn.IFERROR((VLOOKUP(C78,'[3]Data'!$B$7:$K$119,9,FALSE)),0)</f>
        <v>748.1954469</v>
      </c>
      <c r="F78" s="31">
        <f>_xlfn.IFERROR((VLOOKUP(A78,'[1]Table 1'!$A$3:$H$45,8,FALSE)),0)</f>
        <v>0</v>
      </c>
      <c r="G78" s="29">
        <f>_xlfn.IFERROR((VLOOKUP(A78,'[1]Table 1'!$A$3:$I$45,9,FALSE)),0)</f>
        <v>0</v>
      </c>
      <c r="H78" s="29">
        <f>_xlfn.IFERROR((VLOOKUP(A78,'[1]Table 1'!$A$3:$J$45,10,FALSE)),0)</f>
        <v>0</v>
      </c>
      <c r="I78" s="31">
        <f>_xlfn.IFERROR((VLOOKUP(A78,'[1]Table 1'!$A$3:$M$45,13,FALSE)),0)</f>
        <v>748.1954469</v>
      </c>
      <c r="J78" s="31">
        <f>_xlfn.IFERROR((VLOOKUP(C78,'[3]Data'!$B$7:$J$119,9,FALSE)),0)</f>
        <v>748.1954469</v>
      </c>
      <c r="K78" s="31">
        <f>_xlfn.IFERROR((VLOOKUP(A78,'[1]Table 1'!$A$3:$O$45,15,FALSE)),0)</f>
        <v>0</v>
      </c>
      <c r="L78" s="29">
        <f>_xlfn.IFERROR((VLOOKUP(A78,'[1]Table 1'!$A$3:$P$45,16,FALSE)),0)</f>
        <v>0</v>
      </c>
      <c r="M78" s="29">
        <f>_xlfn.IFERROR((VLOOKUP(A78,'[1]Table 1'!$A$3:$Q$45,17,FALSE)),0)</f>
        <v>0</v>
      </c>
      <c r="N78" s="30">
        <f>_xlfn.IFERROR((VLOOKUP(A78,'[1]Table 1'!$A$3:$T$45,20,FALSE)),0)</f>
        <v>748.1954508</v>
      </c>
      <c r="O78" s="30">
        <f>_xlfn.IFERROR((VLOOKUP(C78,'[2]Sheet1'!$C$2:$P$116,14,FALSE)),0)</f>
        <v>748.1954502</v>
      </c>
      <c r="P78" s="30">
        <f>_xlfn.IFERROR((VLOOKUP(A78,'[1]Table 1'!$A$3:$V$45,22,FALSE)),0)</f>
        <v>2.6401298</v>
      </c>
      <c r="Q78" s="29" t="str">
        <f>_xlfn.IFERROR((VLOOKUP(A78,'[1]Table 1'!$A$3:$W$45,23,FALSE)),0)</f>
        <v>0.35</v>
      </c>
      <c r="R78" s="29" t="str">
        <f>_xlfn.IFERROR((VLOOKUP(A78,'[1]Table 1'!$A$3:$X$45,24,FALSE)),0)</f>
        <v>0.35</v>
      </c>
    </row>
    <row r="79" spans="1:18" ht="31.5" customHeight="1">
      <c r="A79" s="44" t="s">
        <v>140</v>
      </c>
      <c r="B79" s="43" t="s">
        <v>139</v>
      </c>
      <c r="C79" s="42" t="s">
        <v>138</v>
      </c>
      <c r="D79" s="31">
        <f>VLOOKUP(A79,'[1]Table 1'!$A$3:$E$45,5,FALSE)</f>
        <v>5</v>
      </c>
      <c r="E79" s="31">
        <f>_xlfn.IFERROR((VLOOKUP(C79,'[3]Data'!$B$7:$K$119,9,FALSE)),0)</f>
        <v>0</v>
      </c>
      <c r="F79" s="31">
        <f>_xlfn.IFERROR((VLOOKUP(A79,'[1]Table 1'!$A$3:$H$45,8,FALSE)),0)</f>
        <v>0</v>
      </c>
      <c r="G79" s="29">
        <f>_xlfn.IFERROR((VLOOKUP(A79,'[1]Table 1'!$A$3:$I$45,9,FALSE)),0)</f>
        <v>0</v>
      </c>
      <c r="H79" s="29">
        <f>_xlfn.IFERROR((VLOOKUP(A79,'[1]Table 1'!$A$3:$J$45,10,FALSE)),0)</f>
        <v>0</v>
      </c>
      <c r="I79" s="31">
        <f>_xlfn.IFERROR((VLOOKUP(A79,'[1]Table 1'!$A$3:$M$45,13,FALSE)),0)</f>
        <v>5</v>
      </c>
      <c r="J79" s="31">
        <f>_xlfn.IFERROR((VLOOKUP(C79,'[3]Data'!$B$7:$J$119,9,FALSE)),0)</f>
        <v>0</v>
      </c>
      <c r="K79" s="31">
        <f>_xlfn.IFERROR((VLOOKUP(A79,'[1]Table 1'!$A$3:$O$45,15,FALSE)),0)</f>
        <v>0</v>
      </c>
      <c r="L79" s="29">
        <f>_xlfn.IFERROR((VLOOKUP(A79,'[1]Table 1'!$A$3:$P$45,16,FALSE)),0)</f>
        <v>0</v>
      </c>
      <c r="M79" s="29">
        <f>_xlfn.IFERROR((VLOOKUP(A79,'[1]Table 1'!$A$3:$Q$45,17,FALSE)),0)</f>
        <v>0</v>
      </c>
      <c r="N79" s="30">
        <f>_xlfn.IFERROR((VLOOKUP(A79,'[1]Table 1'!$A$3:$T$45,20,FALSE)),0)</f>
        <v>5</v>
      </c>
      <c r="O79" s="30">
        <f>_xlfn.IFERROR((VLOOKUP(C79,'[2]Sheet1'!$C$2:$P$116,14,FALSE)),0)</f>
        <v>0</v>
      </c>
      <c r="P79" s="30">
        <f>_xlfn.IFERROR((VLOOKUP(A79,'[1]Table 1'!$A$3:$V$45,22,FALSE)),0)</f>
        <v>0</v>
      </c>
      <c r="Q79" s="29">
        <f>_xlfn.IFERROR((VLOOKUP(A79,'[1]Table 1'!$A$3:$W$45,23,FALSE)),0)</f>
        <v>0</v>
      </c>
      <c r="R79" s="29">
        <f>_xlfn.IFERROR((VLOOKUP(A79,'[1]Table 1'!$A$3:$X$45,24,FALSE)),0)</f>
        <v>0</v>
      </c>
    </row>
    <row r="80" spans="1:18" ht="30" customHeight="1">
      <c r="A80" s="44" t="s">
        <v>137</v>
      </c>
      <c r="B80" s="43" t="s">
        <v>136</v>
      </c>
      <c r="C80" s="42" t="s">
        <v>135</v>
      </c>
      <c r="D80" s="31">
        <f>VLOOKUP(A80,'[1]Table 1'!$A$3:$E$45,5,FALSE)</f>
        <v>143308.91</v>
      </c>
      <c r="E80" s="31">
        <f>_xlfn.IFERROR((VLOOKUP(C80,'[3]Data'!$B$7:$K$119,9,FALSE)),0)</f>
        <v>147364.2497852</v>
      </c>
      <c r="F80" s="31">
        <f>_xlfn.IFERROR((VLOOKUP(A80,'[1]Table 1'!$A$3:$H$45,8,FALSE)),0)</f>
        <v>3372.8730837</v>
      </c>
      <c r="G80" s="29" t="str">
        <f>_xlfn.IFERROR((VLOOKUP(A80,'[1]Table 1'!$A$3:$I$45,9,FALSE)),0)</f>
        <v>2.35</v>
      </c>
      <c r="H80" s="29" t="str">
        <f>_xlfn.IFERROR((VLOOKUP(A80,'[1]Table 1'!$A$3:$J$45,10,FALSE)),0)</f>
        <v>1.54</v>
      </c>
      <c r="I80" s="31">
        <f>_xlfn.IFERROR((VLOOKUP(A80,'[1]Table 1'!$A$3:$M$45,13,FALSE)),0)</f>
        <v>143308.91</v>
      </c>
      <c r="J80" s="31">
        <f>_xlfn.IFERROR((VLOOKUP(C80,'[3]Data'!$B$7:$J$119,9,FALSE)),0)</f>
        <v>147364.2497852</v>
      </c>
      <c r="K80" s="31">
        <f>_xlfn.IFERROR((VLOOKUP(A80,'[1]Table 1'!$A$3:$O$45,15,FALSE)),0)</f>
        <v>3372.8730837</v>
      </c>
      <c r="L80" s="29" t="str">
        <f>_xlfn.IFERROR((VLOOKUP(A80,'[1]Table 1'!$A$3:$P$45,16,FALSE)),0)</f>
        <v>2.35</v>
      </c>
      <c r="M80" s="29" t="str">
        <f>_xlfn.IFERROR((VLOOKUP(A80,'[1]Table 1'!$A$3:$Q$45,17,FALSE)),0)</f>
        <v>1.54</v>
      </c>
      <c r="N80" s="30">
        <f>_xlfn.IFERROR((VLOOKUP(A80,'[1]Table 1'!$A$3:$T$45,20,FALSE)),0)</f>
        <v>138385.1</v>
      </c>
      <c r="O80" s="30">
        <f>_xlfn.IFERROR((VLOOKUP(C80,'[2]Sheet1'!$C$2:$P$116,14,FALSE)),0)</f>
        <v>143660.1309926</v>
      </c>
      <c r="P80" s="30">
        <f>_xlfn.IFERROR((VLOOKUP(A80,'[1]Table 1'!$A$3:$V$45,22,FALSE)),0)</f>
        <v>3280.208098</v>
      </c>
      <c r="Q80" s="29" t="str">
        <f>_xlfn.IFERROR((VLOOKUP(A80,'[1]Table 1'!$A$3:$W$45,23,FALSE)),0)</f>
        <v>2.37</v>
      </c>
      <c r="R80" s="29" t="str">
        <f>_xlfn.IFERROR((VLOOKUP(A80,'[1]Table 1'!$A$3:$X$45,24,FALSE)),0)</f>
        <v>1.55</v>
      </c>
    </row>
    <row r="81" spans="1:18" ht="43.5" customHeight="1">
      <c r="A81" s="44" t="s">
        <v>134</v>
      </c>
      <c r="B81" s="43" t="s">
        <v>133</v>
      </c>
      <c r="C81" s="42" t="s">
        <v>132</v>
      </c>
      <c r="D81" s="31">
        <f>_xlfn.IFERROR((VLOOKUP(A81,'[1]Table 1'!$A$3:$E$45,5,FALSE)),0)</f>
        <v>0</v>
      </c>
      <c r="E81" s="31">
        <f>_xlfn.IFERROR((VLOOKUP(C81,'[3]Data'!$B$7:$K$119,9,FALSE)),0)</f>
        <v>0</v>
      </c>
      <c r="F81" s="31">
        <f>_xlfn.IFERROR((VLOOKUP(A81,'[1]Table 1'!$A$3:$H$45,8,FALSE)),0)</f>
        <v>0</v>
      </c>
      <c r="G81" s="29">
        <f>_xlfn.IFERROR((VLOOKUP(A81,'[1]Table 1'!$A$3:$I$45,9,FALSE)),0)</f>
        <v>0</v>
      </c>
      <c r="H81" s="29">
        <f>_xlfn.IFERROR((VLOOKUP(A81,'[1]Table 1'!$A$3:$J$45,10,FALSE)),0)</f>
        <v>0</v>
      </c>
      <c r="I81" s="31">
        <f>_xlfn.IFERROR((VLOOKUP(A81,'[1]Table 1'!$A$3:$M$45,13,FALSE)),0)</f>
        <v>0</v>
      </c>
      <c r="J81" s="31">
        <f>_xlfn.IFERROR((VLOOKUP(C81,'[3]Data'!$B$7:$J$119,9,FALSE)),0)</f>
        <v>0</v>
      </c>
      <c r="K81" s="31">
        <f>_xlfn.IFERROR((VLOOKUP(A81,'[1]Table 1'!$A$3:$O$45,15,FALSE)),0)</f>
        <v>0</v>
      </c>
      <c r="L81" s="29">
        <f>_xlfn.IFERROR((VLOOKUP(A81,'[1]Table 1'!$A$3:$P$45,16,FALSE)),0)</f>
        <v>0</v>
      </c>
      <c r="M81" s="29">
        <f>_xlfn.IFERROR((VLOOKUP(A81,'[1]Table 1'!$A$3:$Q$45,17,FALSE)),0)</f>
        <v>0</v>
      </c>
      <c r="N81" s="30">
        <f>_xlfn.IFERROR((VLOOKUP(A81,'[1]Table 1'!$A$3:$T$45,20,FALSE)),0)</f>
        <v>0</v>
      </c>
      <c r="O81" s="30">
        <f>_xlfn.IFERROR((VLOOKUP(C81,'[2]Sheet1'!$C$2:$P$116,14,FALSE)),0)</f>
        <v>0</v>
      </c>
      <c r="P81" s="30">
        <f>_xlfn.IFERROR((VLOOKUP(A81,'[1]Table 1'!$A$3:$V$45,22,FALSE)),0)</f>
        <v>0</v>
      </c>
      <c r="Q81" s="29">
        <f>_xlfn.IFERROR((VLOOKUP(A81,'[1]Table 1'!$A$3:$W$45,23,FALSE)),0)</f>
        <v>0</v>
      </c>
      <c r="R81" s="29">
        <f>_xlfn.IFERROR((VLOOKUP(A81,'[1]Table 1'!$A$3:$X$45,24,FALSE)),0)</f>
        <v>0</v>
      </c>
    </row>
    <row r="82" spans="1:18" ht="33.75" customHeight="1">
      <c r="A82" s="44" t="s">
        <v>131</v>
      </c>
      <c r="B82" s="43" t="s">
        <v>130</v>
      </c>
      <c r="C82" s="42" t="s">
        <v>129</v>
      </c>
      <c r="D82" s="31">
        <f>_xlfn.IFERROR((VLOOKUP(A82,'[1]Table 1'!$A$3:$E$45,5,FALSE)),0)</f>
        <v>0</v>
      </c>
      <c r="E82" s="31">
        <f>_xlfn.IFERROR((VLOOKUP(C82,'[3]Data'!$B$7:$K$119,9,FALSE)),0)</f>
        <v>0</v>
      </c>
      <c r="F82" s="31">
        <f>_xlfn.IFERROR((VLOOKUP(A82,'[1]Table 1'!$A$3:$H$45,8,FALSE)),0)</f>
        <v>0</v>
      </c>
      <c r="G82" s="29">
        <f>_xlfn.IFERROR((VLOOKUP(A82,'[1]Table 1'!$A$3:$I$45,9,FALSE)),0)</f>
        <v>0</v>
      </c>
      <c r="H82" s="29">
        <f>_xlfn.IFERROR((VLOOKUP(A82,'[1]Table 1'!$A$3:$J$45,10,FALSE)),0)</f>
        <v>0</v>
      </c>
      <c r="I82" s="31">
        <f>_xlfn.IFERROR((VLOOKUP(A82,'[1]Table 1'!$A$3:$M$45,13,FALSE)),0)</f>
        <v>0</v>
      </c>
      <c r="J82" s="31">
        <f>_xlfn.IFERROR((VLOOKUP(C82,'[3]Data'!$B$7:$J$119,9,FALSE)),0)</f>
        <v>0</v>
      </c>
      <c r="K82" s="31">
        <f>_xlfn.IFERROR((VLOOKUP(A82,'[1]Table 1'!$A$3:$O$45,15,FALSE)),0)</f>
        <v>0</v>
      </c>
      <c r="L82" s="29">
        <f>_xlfn.IFERROR((VLOOKUP(A82,'[1]Table 1'!$A$3:$P$45,16,FALSE)),0)</f>
        <v>0</v>
      </c>
      <c r="M82" s="29">
        <f>_xlfn.IFERROR((VLOOKUP(A82,'[1]Table 1'!$A$3:$Q$45,17,FALSE)),0)</f>
        <v>0</v>
      </c>
      <c r="N82" s="30">
        <f>_xlfn.IFERROR((VLOOKUP(A82,'[1]Table 1'!$A$3:$T$45,20,FALSE)),0)</f>
        <v>0</v>
      </c>
      <c r="O82" s="30">
        <f>_xlfn.IFERROR((VLOOKUP(C82,'[2]Sheet1'!$C$2:$P$116,14,FALSE)),0)</f>
        <v>0</v>
      </c>
      <c r="P82" s="30">
        <f>_xlfn.IFERROR((VLOOKUP(A82,'[1]Table 1'!$A$3:$V$45,22,FALSE)),0)</f>
        <v>0</v>
      </c>
      <c r="Q82" s="29">
        <f>_xlfn.IFERROR((VLOOKUP(A82,'[1]Table 1'!$A$3:$W$45,23,FALSE)),0)</f>
        <v>0</v>
      </c>
      <c r="R82" s="29">
        <f>_xlfn.IFERROR((VLOOKUP(A82,'[1]Table 1'!$A$3:$X$45,24,FALSE)),0)</f>
        <v>0</v>
      </c>
    </row>
    <row r="83" spans="1:18" ht="16.5" customHeight="1">
      <c r="A83" s="44" t="s">
        <v>128</v>
      </c>
      <c r="B83" s="40" t="s">
        <v>127</v>
      </c>
      <c r="C83" s="39" t="s">
        <v>126</v>
      </c>
      <c r="D83" s="31">
        <f>_xlfn.IFERROR((VLOOKUP(A83,'[1]Table 1'!$A$3:$E$45,5,FALSE)),0)</f>
        <v>0</v>
      </c>
      <c r="E83" s="31">
        <f>_xlfn.IFERROR((VLOOKUP(C83,'[3]Data'!$B$7:$K$119,9,FALSE)),0)</f>
        <v>0</v>
      </c>
      <c r="F83" s="31">
        <f>_xlfn.IFERROR((VLOOKUP(A83,'[1]Table 1'!$A$3:$H$45,8,FALSE)),0)</f>
        <v>0</v>
      </c>
      <c r="G83" s="29">
        <f>_xlfn.IFERROR((VLOOKUP(A83,'[1]Table 1'!$A$3:$I$45,9,FALSE)),0)</f>
        <v>0</v>
      </c>
      <c r="H83" s="29">
        <f>_xlfn.IFERROR((VLOOKUP(A83,'[1]Table 1'!$A$3:$J$45,10,FALSE)),0)</f>
        <v>0</v>
      </c>
      <c r="I83" s="31">
        <f>_xlfn.IFERROR((VLOOKUP(A83,'[1]Table 1'!$A$3:$M$45,13,FALSE)),0)</f>
        <v>0</v>
      </c>
      <c r="J83" s="31">
        <f>_xlfn.IFERROR((VLOOKUP(C83,'[3]Data'!$B$7:$J$119,9,FALSE)),0)</f>
        <v>0</v>
      </c>
      <c r="K83" s="31">
        <f>_xlfn.IFERROR((VLOOKUP(A83,'[1]Table 1'!$A$3:$O$45,15,FALSE)),0)</f>
        <v>0</v>
      </c>
      <c r="L83" s="29">
        <f>_xlfn.IFERROR((VLOOKUP(A83,'[1]Table 1'!$A$3:$P$45,16,FALSE)),0)</f>
        <v>0</v>
      </c>
      <c r="M83" s="29">
        <f>_xlfn.IFERROR((VLOOKUP(A83,'[1]Table 1'!$A$3:$Q$45,17,FALSE)),0)</f>
        <v>0</v>
      </c>
      <c r="N83" s="30">
        <f>_xlfn.IFERROR((VLOOKUP(A83,'[1]Table 1'!$A$3:$T$45,20,FALSE)),0)</f>
        <v>0</v>
      </c>
      <c r="O83" s="30">
        <f>_xlfn.IFERROR((VLOOKUP(C83,'[2]Sheet1'!$C$2:$P$116,14,FALSE)),0)</f>
        <v>0</v>
      </c>
      <c r="P83" s="30">
        <f>_xlfn.IFERROR((VLOOKUP(A83,'[1]Table 1'!$A$3:$V$45,22,FALSE)),0)</f>
        <v>0</v>
      </c>
      <c r="Q83" s="29">
        <f>_xlfn.IFERROR((VLOOKUP(A83,'[1]Table 1'!$A$3:$W$45,23,FALSE)),0)</f>
        <v>0</v>
      </c>
      <c r="R83" s="29">
        <f>_xlfn.IFERROR((VLOOKUP(A83,'[1]Table 1'!$A$3:$X$45,24,FALSE)),0)</f>
        <v>0</v>
      </c>
    </row>
    <row r="84" spans="1:18" ht="27" customHeight="1">
      <c r="A84" s="44" t="s">
        <v>125</v>
      </c>
      <c r="B84" s="43" t="s">
        <v>8</v>
      </c>
      <c r="C84" s="42" t="s">
        <v>124</v>
      </c>
      <c r="D84" s="31">
        <f>_xlfn.IFERROR((VLOOKUP(A84,'[1]Table 1'!$A$3:$E$45,5,FALSE)),0)</f>
        <v>0</v>
      </c>
      <c r="E84" s="31">
        <f>_xlfn.IFERROR((VLOOKUP(C84,'[3]Data'!$B$7:$K$119,9,FALSE)),0)</f>
        <v>0</v>
      </c>
      <c r="F84" s="31">
        <f>_xlfn.IFERROR((VLOOKUP(A84,'[1]Table 1'!$A$3:$H$45,8,FALSE)),0)</f>
        <v>0</v>
      </c>
      <c r="G84" s="29">
        <f>_xlfn.IFERROR((VLOOKUP(A84,'[1]Table 1'!$A$3:$I$45,9,FALSE)),0)</f>
        <v>0</v>
      </c>
      <c r="H84" s="29">
        <f>_xlfn.IFERROR((VLOOKUP(A84,'[1]Table 1'!$A$3:$J$45,10,FALSE)),0)</f>
        <v>0</v>
      </c>
      <c r="I84" s="31">
        <f>_xlfn.IFERROR((VLOOKUP(A84,'[1]Table 1'!$A$3:$M$45,13,FALSE)),0)</f>
        <v>0</v>
      </c>
      <c r="J84" s="31">
        <f>_xlfn.IFERROR((VLOOKUP(C84,'[3]Data'!$B$7:$J$119,9,FALSE)),0)</f>
        <v>0</v>
      </c>
      <c r="K84" s="31">
        <f>_xlfn.IFERROR((VLOOKUP(A84,'[1]Table 1'!$A$3:$O$45,15,FALSE)),0)</f>
        <v>0</v>
      </c>
      <c r="L84" s="29">
        <f>_xlfn.IFERROR((VLOOKUP(A84,'[1]Table 1'!$A$3:$P$45,16,FALSE)),0)</f>
        <v>0</v>
      </c>
      <c r="M84" s="29">
        <f>_xlfn.IFERROR((VLOOKUP(A84,'[1]Table 1'!$A$3:$Q$45,17,FALSE)),0)</f>
        <v>0</v>
      </c>
      <c r="N84" s="30">
        <f>_xlfn.IFERROR((VLOOKUP(A84,'[1]Table 1'!$A$3:$T$45,20,FALSE)),0)</f>
        <v>0</v>
      </c>
      <c r="O84" s="30">
        <f>_xlfn.IFERROR((VLOOKUP(C84,'[2]Sheet1'!$C$2:$P$116,14,FALSE)),0)</f>
        <v>0</v>
      </c>
      <c r="P84" s="30">
        <f>_xlfn.IFERROR((VLOOKUP(A84,'[1]Table 1'!$A$3:$V$45,22,FALSE)),0)</f>
        <v>0</v>
      </c>
      <c r="Q84" s="29">
        <f>_xlfn.IFERROR((VLOOKUP(A84,'[1]Table 1'!$A$3:$W$45,23,FALSE)),0)</f>
        <v>0</v>
      </c>
      <c r="R84" s="29">
        <f>_xlfn.IFERROR((VLOOKUP(A84,'[1]Table 1'!$A$3:$X$45,24,FALSE)),0)</f>
        <v>0</v>
      </c>
    </row>
    <row r="85" spans="1:18" ht="17.25" customHeight="1">
      <c r="A85" s="44" t="s">
        <v>123</v>
      </c>
      <c r="B85" s="43" t="s">
        <v>122</v>
      </c>
      <c r="C85" s="42" t="s">
        <v>121</v>
      </c>
      <c r="D85" s="31">
        <f>_xlfn.IFERROR((VLOOKUP(A85,'[1]Table 1'!$A$3:$E$45,5,FALSE)),0)</f>
        <v>0</v>
      </c>
      <c r="E85" s="31">
        <f>_xlfn.IFERROR((VLOOKUP(C85,'[3]Data'!$B$7:$K$119,9,FALSE)),0)</f>
        <v>0</v>
      </c>
      <c r="F85" s="31">
        <f>_xlfn.IFERROR((VLOOKUP(A85,'[1]Table 1'!$A$3:$H$45,8,FALSE)),0)</f>
        <v>0</v>
      </c>
      <c r="G85" s="29">
        <f>_xlfn.IFERROR((VLOOKUP(A85,'[1]Table 1'!$A$3:$I$45,9,FALSE)),0)</f>
        <v>0</v>
      </c>
      <c r="H85" s="29">
        <f>_xlfn.IFERROR((VLOOKUP(A85,'[1]Table 1'!$A$3:$J$45,10,FALSE)),0)</f>
        <v>0</v>
      </c>
      <c r="I85" s="31">
        <f>_xlfn.IFERROR((VLOOKUP(A85,'[1]Table 1'!$A$3:$M$45,13,FALSE)),0)</f>
        <v>0</v>
      </c>
      <c r="J85" s="31">
        <f>_xlfn.IFERROR((VLOOKUP(C85,'[3]Data'!$B$7:$J$119,9,FALSE)),0)</f>
        <v>0</v>
      </c>
      <c r="K85" s="31">
        <f>_xlfn.IFERROR((VLOOKUP(A85,'[1]Table 1'!$A$3:$O$45,15,FALSE)),0)</f>
        <v>0</v>
      </c>
      <c r="L85" s="29">
        <f>_xlfn.IFERROR((VLOOKUP(A85,'[1]Table 1'!$A$3:$P$45,16,FALSE)),0)</f>
        <v>0</v>
      </c>
      <c r="M85" s="29">
        <f>_xlfn.IFERROR((VLOOKUP(A85,'[1]Table 1'!$A$3:$Q$45,17,FALSE)),0)</f>
        <v>0</v>
      </c>
      <c r="N85" s="30">
        <f>_xlfn.IFERROR((VLOOKUP(A85,'[1]Table 1'!$A$3:$T$45,20,FALSE)),0)</f>
        <v>0</v>
      </c>
      <c r="O85" s="30">
        <f>_xlfn.IFERROR((VLOOKUP(C85,'[2]Sheet1'!$C$2:$P$116,14,FALSE)),0)</f>
        <v>0</v>
      </c>
      <c r="P85" s="30">
        <f>_xlfn.IFERROR((VLOOKUP(A85,'[1]Table 1'!$A$3:$V$45,22,FALSE)),0)</f>
        <v>0</v>
      </c>
      <c r="Q85" s="29">
        <f>_xlfn.IFERROR((VLOOKUP(A85,'[1]Table 1'!$A$3:$W$45,23,FALSE)),0)</f>
        <v>0</v>
      </c>
      <c r="R85" s="29">
        <f>_xlfn.IFERROR((VLOOKUP(A85,'[1]Table 1'!$A$3:$X$45,24,FALSE)),0)</f>
        <v>0</v>
      </c>
    </row>
    <row r="86" spans="1:18" ht="47.25" customHeight="1">
      <c r="A86" s="44" t="s">
        <v>120</v>
      </c>
      <c r="B86" s="43" t="s">
        <v>119</v>
      </c>
      <c r="C86" s="42" t="s">
        <v>118</v>
      </c>
      <c r="D86" s="31">
        <f>_xlfn.IFERROR((VLOOKUP(A86,'[1]Table 1'!$A$3:$E$45,5,FALSE)),0)</f>
        <v>0</v>
      </c>
      <c r="E86" s="31">
        <f>_xlfn.IFERROR((VLOOKUP(C86,'[3]Data'!$B$7:$K$119,9,FALSE)),0)</f>
        <v>0</v>
      </c>
      <c r="F86" s="31">
        <f>_xlfn.IFERROR((VLOOKUP(A86,'[1]Table 1'!$A$3:$H$45,8,FALSE)),0)</f>
        <v>0</v>
      </c>
      <c r="G86" s="29">
        <f>_xlfn.IFERROR((VLOOKUP(A86,'[1]Table 1'!$A$3:$I$45,9,FALSE)),0)</f>
        <v>0</v>
      </c>
      <c r="H86" s="29">
        <f>_xlfn.IFERROR((VLOOKUP(A86,'[1]Table 1'!$A$3:$J$45,10,FALSE)),0)</f>
        <v>0</v>
      </c>
      <c r="I86" s="31">
        <f>_xlfn.IFERROR((VLOOKUP(A86,'[1]Table 1'!$A$3:$M$45,13,FALSE)),0)</f>
        <v>0</v>
      </c>
      <c r="J86" s="31">
        <f>_xlfn.IFERROR((VLOOKUP(C86,'[3]Data'!$B$7:$J$119,9,FALSE)),0)</f>
        <v>0</v>
      </c>
      <c r="K86" s="31">
        <f>_xlfn.IFERROR((VLOOKUP(A86,'[1]Table 1'!$A$3:$O$45,15,FALSE)),0)</f>
        <v>0</v>
      </c>
      <c r="L86" s="29">
        <f>_xlfn.IFERROR((VLOOKUP(A86,'[1]Table 1'!$A$3:$P$45,16,FALSE)),0)</f>
        <v>0</v>
      </c>
      <c r="M86" s="29">
        <f>_xlfn.IFERROR((VLOOKUP(A86,'[1]Table 1'!$A$3:$Q$45,17,FALSE)),0)</f>
        <v>0</v>
      </c>
      <c r="N86" s="30">
        <f>_xlfn.IFERROR((VLOOKUP(A86,'[1]Table 1'!$A$3:$T$45,20,FALSE)),0)</f>
        <v>0</v>
      </c>
      <c r="O86" s="30">
        <f>_xlfn.IFERROR((VLOOKUP(C86,'[2]Sheet1'!$C$2:$P$116,14,FALSE)),0)</f>
        <v>0</v>
      </c>
      <c r="P86" s="30">
        <f>_xlfn.IFERROR((VLOOKUP(A86,'[1]Table 1'!$A$3:$V$45,22,FALSE)),0)</f>
        <v>0</v>
      </c>
      <c r="Q86" s="29">
        <f>_xlfn.IFERROR((VLOOKUP(A86,'[1]Table 1'!$A$3:$W$45,23,FALSE)),0)</f>
        <v>0</v>
      </c>
      <c r="R86" s="29">
        <f>_xlfn.IFERROR((VLOOKUP(A86,'[1]Table 1'!$A$3:$X$45,24,FALSE)),0)</f>
        <v>0</v>
      </c>
    </row>
    <row r="87" spans="1:18" ht="47.25" customHeight="1">
      <c r="A87" s="44" t="s">
        <v>117</v>
      </c>
      <c r="B87" s="43" t="s">
        <v>116</v>
      </c>
      <c r="C87" s="42" t="s">
        <v>115</v>
      </c>
      <c r="D87" s="31">
        <f>_xlfn.IFERROR((VLOOKUP(A87,'[1]Table 1'!$A$3:$E$45,5,FALSE)),0)</f>
        <v>0</v>
      </c>
      <c r="E87" s="31">
        <f>_xlfn.IFERROR((VLOOKUP(C87,'[3]Data'!$B$7:$K$119,9,FALSE)),0)</f>
        <v>0</v>
      </c>
      <c r="F87" s="31">
        <f>_xlfn.IFERROR((VLOOKUP(A87,'[1]Table 1'!$A$3:$H$45,8,FALSE)),0)</f>
        <v>0</v>
      </c>
      <c r="G87" s="29">
        <f>_xlfn.IFERROR((VLOOKUP(A87,'[1]Table 1'!$A$3:$I$45,9,FALSE)),0)</f>
        <v>0</v>
      </c>
      <c r="H87" s="29">
        <f>_xlfn.IFERROR((VLOOKUP(A87,'[1]Table 1'!$A$3:$J$45,10,FALSE)),0)</f>
        <v>0</v>
      </c>
      <c r="I87" s="31">
        <f>_xlfn.IFERROR((VLOOKUP(A87,'[1]Table 1'!$A$3:$M$45,13,FALSE)),0)</f>
        <v>0</v>
      </c>
      <c r="J87" s="31">
        <f>_xlfn.IFERROR((VLOOKUP(C87,'[3]Data'!$B$7:$J$119,9,FALSE)),0)</f>
        <v>0</v>
      </c>
      <c r="K87" s="31">
        <f>_xlfn.IFERROR((VLOOKUP(A87,'[1]Table 1'!$A$3:$O$45,15,FALSE)),0)</f>
        <v>0</v>
      </c>
      <c r="L87" s="29">
        <f>_xlfn.IFERROR((VLOOKUP(A87,'[1]Table 1'!$A$3:$P$45,16,FALSE)),0)</f>
        <v>0</v>
      </c>
      <c r="M87" s="29">
        <f>_xlfn.IFERROR((VLOOKUP(A87,'[1]Table 1'!$A$3:$Q$45,17,FALSE)),0)</f>
        <v>0</v>
      </c>
      <c r="N87" s="30">
        <f>_xlfn.IFERROR((VLOOKUP(A87,'[1]Table 1'!$A$3:$T$45,20,FALSE)),0)</f>
        <v>0</v>
      </c>
      <c r="O87" s="30">
        <f>_xlfn.IFERROR((VLOOKUP(C87,'[2]Sheet1'!$C$2:$P$116,14,FALSE)),0)</f>
        <v>0</v>
      </c>
      <c r="P87" s="30">
        <f>_xlfn.IFERROR((VLOOKUP(A87,'[1]Table 1'!$A$3:$V$45,22,FALSE)),0)</f>
        <v>0</v>
      </c>
      <c r="Q87" s="29">
        <f>_xlfn.IFERROR((VLOOKUP(A87,'[1]Table 1'!$A$3:$W$45,23,FALSE)),0)</f>
        <v>0</v>
      </c>
      <c r="R87" s="29">
        <f>_xlfn.IFERROR((VLOOKUP(A87,'[1]Table 1'!$A$3:$X$45,24,FALSE)),0)</f>
        <v>0</v>
      </c>
    </row>
    <row r="88" spans="1:18" ht="72" customHeight="1">
      <c r="A88" s="44" t="s">
        <v>114</v>
      </c>
      <c r="B88" s="43" t="s">
        <v>113</v>
      </c>
      <c r="C88" s="42" t="s">
        <v>112</v>
      </c>
      <c r="D88" s="31">
        <f>VLOOKUP(A88,'[1]Table 1'!$A$3:$E$45,5,FALSE)</f>
        <v>102802.91</v>
      </c>
      <c r="E88" s="31">
        <f>_xlfn.IFERROR((VLOOKUP(C88,'[3]Data'!$B$7:$K$119,9,FALSE)),0)</f>
        <v>100586.18793100001</v>
      </c>
      <c r="F88" s="31">
        <f>_xlfn.IFERROR((VLOOKUP(A88,'[1]Table 1'!$A$3:$H$45,8,FALSE)),0)</f>
        <v>2074.4445612</v>
      </c>
      <c r="G88" s="29" t="str">
        <f>_xlfn.IFERROR((VLOOKUP(A88,'[1]Table 1'!$A$3:$I$45,9,FALSE)),0)</f>
        <v>2.02</v>
      </c>
      <c r="H88" s="29" t="str">
        <f>_xlfn.IFERROR((VLOOKUP(A88,'[1]Table 1'!$A$3:$J$45,10,FALSE)),0)</f>
        <v>1.32</v>
      </c>
      <c r="I88" s="31">
        <f>_xlfn.IFERROR((VLOOKUP(A88,'[1]Table 1'!$A$3:$M$45,13,FALSE)),0)</f>
        <v>102802.91</v>
      </c>
      <c r="J88" s="31">
        <f>_xlfn.IFERROR((VLOOKUP(C88,'[3]Data'!$B$7:$J$119,9,FALSE)),0)</f>
        <v>100586.18793100001</v>
      </c>
      <c r="K88" s="31">
        <f>_xlfn.IFERROR((VLOOKUP(A88,'[1]Table 1'!$A$3:$O$45,15,FALSE)),0)</f>
        <v>2074.4445622</v>
      </c>
      <c r="L88" s="29" t="str">
        <f>_xlfn.IFERROR((VLOOKUP(A88,'[1]Table 1'!$A$3:$P$45,16,FALSE)),0)</f>
        <v>2.02</v>
      </c>
      <c r="M88" s="29" t="str">
        <f>_xlfn.IFERROR((VLOOKUP(A88,'[1]Table 1'!$A$3:$Q$45,17,FALSE)),0)</f>
        <v>1.32</v>
      </c>
      <c r="N88" s="30">
        <f>_xlfn.IFERROR((VLOOKUP(A88,'[1]Table 1'!$A$3:$T$45,20,FALSE)),0)</f>
        <v>133942.46</v>
      </c>
      <c r="O88" s="30">
        <f>_xlfn.IFERROR((VLOOKUP(C88,'[2]Sheet1'!$C$2:$P$116,14,FALSE)),0)</f>
        <v>132394</v>
      </c>
      <c r="P88" s="30">
        <f>_xlfn.IFERROR((VLOOKUP(A88,'[1]Table 1'!$A$3:$V$45,22,FALSE)),0)</f>
        <v>3079.1139814</v>
      </c>
      <c r="Q88" s="29" t="str">
        <f>_xlfn.IFERROR((VLOOKUP(A88,'[1]Table 1'!$A$3:$W$45,23,FALSE)),0)</f>
        <v>2.30</v>
      </c>
      <c r="R88" s="29" t="str">
        <f>_xlfn.IFERROR((VLOOKUP(A88,'[1]Table 1'!$A$3:$X$45,24,FALSE)),0)</f>
        <v>1.50</v>
      </c>
    </row>
    <row r="89" spans="1:18" ht="33" customHeight="1">
      <c r="A89" s="44" t="s">
        <v>111</v>
      </c>
      <c r="B89" s="43" t="s">
        <v>110</v>
      </c>
      <c r="C89" s="42" t="s">
        <v>109</v>
      </c>
      <c r="D89" s="31">
        <f>_xlfn.IFERROR((VLOOKUP(A89,'[1]Table 1'!$A$3:$E$45,5,FALSE)),0)</f>
        <v>0</v>
      </c>
      <c r="E89" s="31">
        <f>_xlfn.IFERROR((VLOOKUP(C89,'[3]Data'!$B$7:$K$119,9,FALSE)),0)</f>
        <v>0</v>
      </c>
      <c r="F89" s="31">
        <f>_xlfn.IFERROR((VLOOKUP(A89,'[1]Table 1'!$A$3:$H$45,8,FALSE)),0)</f>
        <v>0</v>
      </c>
      <c r="G89" s="29">
        <f>_xlfn.IFERROR((VLOOKUP(A89,'[1]Table 1'!$A$3:$I$45,9,FALSE)),0)</f>
        <v>0</v>
      </c>
      <c r="H89" s="29">
        <f>_xlfn.IFERROR((VLOOKUP(A89,'[1]Table 1'!$A$3:$J$45,10,FALSE)),0)</f>
        <v>0</v>
      </c>
      <c r="I89" s="31">
        <f>_xlfn.IFERROR((VLOOKUP(A89,'[1]Table 1'!$A$3:$M$45,13,FALSE)),0)</f>
        <v>0</v>
      </c>
      <c r="J89" s="31">
        <f>_xlfn.IFERROR((VLOOKUP(C89,'[3]Data'!$B$7:$J$119,9,FALSE)),0)</f>
        <v>0</v>
      </c>
      <c r="K89" s="31">
        <f>_xlfn.IFERROR((VLOOKUP(A89,'[1]Table 1'!$A$3:$O$45,15,FALSE)),0)</f>
        <v>0</v>
      </c>
      <c r="L89" s="29">
        <f>_xlfn.IFERROR((VLOOKUP(A89,'[1]Table 1'!$A$3:$P$45,16,FALSE)),0)</f>
        <v>0</v>
      </c>
      <c r="M89" s="29">
        <f>_xlfn.IFERROR((VLOOKUP(A89,'[1]Table 1'!$A$3:$Q$45,17,FALSE)),0)</f>
        <v>0</v>
      </c>
      <c r="N89" s="30">
        <f>_xlfn.IFERROR((VLOOKUP(A89,'[1]Table 1'!$A$3:$T$45,20,FALSE)),0)</f>
        <v>0</v>
      </c>
      <c r="O89" s="30">
        <f>_xlfn.IFERROR((VLOOKUP(C89,'[2]Sheet1'!$C$2:$P$116,14,FALSE)),0)</f>
        <v>0</v>
      </c>
      <c r="P89" s="30">
        <f>_xlfn.IFERROR((VLOOKUP(A89,'[1]Table 1'!$A$3:$V$45,22,FALSE)),0)</f>
        <v>0</v>
      </c>
      <c r="Q89" s="29">
        <f>_xlfn.IFERROR((VLOOKUP(A89,'[1]Table 1'!$A$3:$W$45,23,FALSE)),0)</f>
        <v>0</v>
      </c>
      <c r="R89" s="29">
        <f>_xlfn.IFERROR((VLOOKUP(A89,'[1]Table 1'!$A$3:$X$45,24,FALSE)),0)</f>
        <v>0</v>
      </c>
    </row>
    <row r="90" spans="1:18" ht="29.25" customHeight="1">
      <c r="A90" s="44" t="s">
        <v>108</v>
      </c>
      <c r="B90" s="43" t="s">
        <v>107</v>
      </c>
      <c r="C90" s="42" t="s">
        <v>106</v>
      </c>
      <c r="D90" s="31">
        <f>_xlfn.IFERROR((VLOOKUP(A90,'[1]Table 1'!$A$3:$E$45,5,FALSE)),0)</f>
        <v>0</v>
      </c>
      <c r="E90" s="31">
        <f>_xlfn.IFERROR((VLOOKUP(C90,'[3]Data'!$B$7:$K$119,9,FALSE)),0)</f>
        <v>0</v>
      </c>
      <c r="F90" s="31">
        <f>_xlfn.IFERROR((VLOOKUP(A90,'[1]Table 1'!$A$3:$H$45,8,FALSE)),0)</f>
        <v>0</v>
      </c>
      <c r="G90" s="29">
        <f>_xlfn.IFERROR((VLOOKUP(A90,'[1]Table 1'!$A$3:$I$45,9,FALSE)),0)</f>
        <v>0</v>
      </c>
      <c r="H90" s="29">
        <f>_xlfn.IFERROR((VLOOKUP(A90,'[1]Table 1'!$A$3:$J$45,10,FALSE)),0)</f>
        <v>0</v>
      </c>
      <c r="I90" s="31">
        <f>_xlfn.IFERROR((VLOOKUP(A90,'[1]Table 1'!$A$3:$M$45,13,FALSE)),0)</f>
        <v>0</v>
      </c>
      <c r="J90" s="31">
        <f>_xlfn.IFERROR((VLOOKUP(C90,'[3]Data'!$B$7:$J$119,9,FALSE)),0)</f>
        <v>0</v>
      </c>
      <c r="K90" s="31">
        <f>_xlfn.IFERROR((VLOOKUP(A90,'[1]Table 1'!$A$3:$O$45,15,FALSE)),0)</f>
        <v>0</v>
      </c>
      <c r="L90" s="29">
        <f>_xlfn.IFERROR((VLOOKUP(A90,'[1]Table 1'!$A$3:$P$45,16,FALSE)),0)</f>
        <v>0</v>
      </c>
      <c r="M90" s="29">
        <f>_xlfn.IFERROR((VLOOKUP(A90,'[1]Table 1'!$A$3:$Q$45,17,FALSE)),0)</f>
        <v>0</v>
      </c>
      <c r="N90" s="30">
        <f>_xlfn.IFERROR((VLOOKUP(A90,'[1]Table 1'!$A$3:$T$45,20,FALSE)),0)</f>
        <v>0</v>
      </c>
      <c r="O90" s="30">
        <f>_xlfn.IFERROR((VLOOKUP(C90,'[2]Sheet1'!$C$2:$P$116,14,FALSE)),0)</f>
        <v>0</v>
      </c>
      <c r="P90" s="30">
        <f>_xlfn.IFERROR((VLOOKUP(A90,'[1]Table 1'!$A$3:$V$45,22,FALSE)),0)</f>
        <v>0</v>
      </c>
      <c r="Q90" s="29">
        <f>_xlfn.IFERROR((VLOOKUP(A90,'[1]Table 1'!$A$3:$W$45,23,FALSE)),0)</f>
        <v>0</v>
      </c>
      <c r="R90" s="29">
        <f>_xlfn.IFERROR((VLOOKUP(A90,'[1]Table 1'!$A$3:$X$45,24,FALSE)),0)</f>
        <v>0</v>
      </c>
    </row>
    <row r="91" spans="1:18" ht="29.25" customHeight="1">
      <c r="A91" s="41" t="s">
        <v>105</v>
      </c>
      <c r="B91" s="40" t="s">
        <v>104</v>
      </c>
      <c r="C91" s="39" t="s">
        <v>103</v>
      </c>
      <c r="D91" s="31">
        <f>_xlfn.IFERROR((VLOOKUP(A91,'[1]Table 1'!$A$3:$E$45,5,FALSE)),0)</f>
        <v>0</v>
      </c>
      <c r="E91" s="31">
        <f>_xlfn.IFERROR((VLOOKUP(C91,'[3]Data'!$B$7:$K$119,9,FALSE)),0)</f>
        <v>0</v>
      </c>
      <c r="F91" s="31">
        <f>_xlfn.IFERROR((VLOOKUP(A91,'[1]Table 1'!$A$3:$H$45,8,FALSE)),0)</f>
        <v>0</v>
      </c>
      <c r="G91" s="29">
        <f>_xlfn.IFERROR((VLOOKUP(A91,'[1]Table 1'!$A$3:$I$45,9,FALSE)),0)</f>
        <v>0</v>
      </c>
      <c r="H91" s="29">
        <f>_xlfn.IFERROR((VLOOKUP(A91,'[1]Table 1'!$A$3:$J$45,10,FALSE)),0)</f>
        <v>0</v>
      </c>
      <c r="I91" s="31">
        <f>_xlfn.IFERROR((VLOOKUP(A91,'[1]Table 1'!$A$3:$M$45,13,FALSE)),0)</f>
        <v>0</v>
      </c>
      <c r="J91" s="31">
        <f>_xlfn.IFERROR((VLOOKUP(C91,'[3]Data'!$B$7:$J$119,9,FALSE)),0)</f>
        <v>0</v>
      </c>
      <c r="K91" s="31">
        <f>_xlfn.IFERROR((VLOOKUP(A91,'[1]Table 1'!$A$3:$O$45,15,FALSE)),0)</f>
        <v>0</v>
      </c>
      <c r="L91" s="29">
        <f>_xlfn.IFERROR((VLOOKUP(A91,'[1]Table 1'!$A$3:$P$45,16,FALSE)),0)</f>
        <v>0</v>
      </c>
      <c r="M91" s="29">
        <f>_xlfn.IFERROR((VLOOKUP(A91,'[1]Table 1'!$A$3:$Q$45,17,FALSE)),0)</f>
        <v>0</v>
      </c>
      <c r="N91" s="30">
        <f>_xlfn.IFERROR((VLOOKUP(A91,'[1]Table 1'!$A$3:$T$45,20,FALSE)),0)</f>
        <v>0</v>
      </c>
      <c r="O91" s="30">
        <f>_xlfn.IFERROR((VLOOKUP(C91,'[2]Sheet1'!$C$2:$P$116,14,FALSE)),0)</f>
        <v>0</v>
      </c>
      <c r="P91" s="30">
        <f>_xlfn.IFERROR((VLOOKUP(A91,'[1]Table 1'!$A$3:$V$45,22,FALSE)),0)</f>
        <v>0</v>
      </c>
      <c r="Q91" s="29">
        <f>_xlfn.IFERROR((VLOOKUP(A91,'[1]Table 1'!$A$3:$W$45,23,FALSE)),0)</f>
        <v>0</v>
      </c>
      <c r="R91" s="29">
        <f>_xlfn.IFERROR((VLOOKUP(A91,'[1]Table 1'!$A$3:$X$45,24,FALSE)),0)</f>
        <v>0</v>
      </c>
    </row>
    <row r="92" spans="1:18" ht="50.25" customHeight="1">
      <c r="A92" s="44" t="s">
        <v>102</v>
      </c>
      <c r="B92" s="45" t="s">
        <v>101</v>
      </c>
      <c r="C92" s="42" t="s">
        <v>100</v>
      </c>
      <c r="D92" s="31">
        <f>_xlfn.IFERROR((VLOOKUP(A92,'[1]Table 1'!$A$3:$E$45,5,FALSE)),0)</f>
        <v>0</v>
      </c>
      <c r="E92" s="31">
        <f>_xlfn.IFERROR((VLOOKUP(C92,'[3]Data'!$B$7:$K$119,9,FALSE)),0)</f>
        <v>0</v>
      </c>
      <c r="F92" s="31">
        <f>_xlfn.IFERROR((VLOOKUP(A92,'[1]Table 1'!$A$3:$H$45,8,FALSE)),0)</f>
        <v>0</v>
      </c>
      <c r="G92" s="29">
        <f>_xlfn.IFERROR((VLOOKUP(A92,'[1]Table 1'!$A$3:$I$45,9,FALSE)),0)</f>
        <v>0</v>
      </c>
      <c r="H92" s="29">
        <f>_xlfn.IFERROR((VLOOKUP(A92,'[1]Table 1'!$A$3:$J$45,10,FALSE)),0)</f>
        <v>0</v>
      </c>
      <c r="I92" s="31">
        <f>_xlfn.IFERROR((VLOOKUP(A92,'[1]Table 1'!$A$3:$M$45,13,FALSE)),0)</f>
        <v>0</v>
      </c>
      <c r="J92" s="31">
        <f>_xlfn.IFERROR((VLOOKUP(C92,'[3]Data'!$B$7:$J$119,9,FALSE)),0)</f>
        <v>0</v>
      </c>
      <c r="K92" s="31">
        <f>_xlfn.IFERROR((VLOOKUP(A92,'[1]Table 1'!$A$3:$O$45,15,FALSE)),0)</f>
        <v>0</v>
      </c>
      <c r="L92" s="29">
        <f>_xlfn.IFERROR((VLOOKUP(A92,'[1]Table 1'!$A$3:$P$45,16,FALSE)),0)</f>
        <v>0</v>
      </c>
      <c r="M92" s="29">
        <f>_xlfn.IFERROR((VLOOKUP(A92,'[1]Table 1'!$A$3:$Q$45,17,FALSE)),0)</f>
        <v>0</v>
      </c>
      <c r="N92" s="30">
        <f>_xlfn.IFERROR((VLOOKUP(A92,'[1]Table 1'!$A$3:$T$45,20,FALSE)),0)</f>
        <v>0</v>
      </c>
      <c r="O92" s="30">
        <f>_xlfn.IFERROR((VLOOKUP(C92,'[2]Sheet1'!$C$2:$P$116,14,FALSE)),0)</f>
        <v>0</v>
      </c>
      <c r="P92" s="30">
        <f>_xlfn.IFERROR((VLOOKUP(A92,'[1]Table 1'!$A$3:$V$45,22,FALSE)),0)</f>
        <v>0</v>
      </c>
      <c r="Q92" s="29">
        <f>_xlfn.IFERROR((VLOOKUP(A92,'[1]Table 1'!$A$3:$W$45,23,FALSE)),0)</f>
        <v>0</v>
      </c>
      <c r="R92" s="29">
        <f>_xlfn.IFERROR((VLOOKUP(A92,'[1]Table 1'!$A$3:$X$45,24,FALSE)),0)</f>
        <v>0</v>
      </c>
    </row>
    <row r="93" spans="1:18" ht="18" customHeight="1">
      <c r="A93" s="44" t="s">
        <v>99</v>
      </c>
      <c r="B93" s="43" t="s">
        <v>98</v>
      </c>
      <c r="C93" s="42" t="s">
        <v>97</v>
      </c>
      <c r="D93" s="31">
        <f>_xlfn.IFERROR((VLOOKUP(A93,'[1]Table 1'!$A$3:$E$45,5,FALSE)),0)</f>
        <v>0</v>
      </c>
      <c r="E93" s="31">
        <f>_xlfn.IFERROR((VLOOKUP(C93,'[3]Data'!$B$7:$K$119,9,FALSE)),0)</f>
        <v>0</v>
      </c>
      <c r="F93" s="31">
        <f>_xlfn.IFERROR((VLOOKUP(A93,'[1]Table 1'!$A$3:$H$45,8,FALSE)),0)</f>
        <v>0</v>
      </c>
      <c r="G93" s="29">
        <f>_xlfn.IFERROR((VLOOKUP(A93,'[1]Table 1'!$A$3:$I$45,9,FALSE)),0)</f>
        <v>0</v>
      </c>
      <c r="H93" s="29">
        <f>_xlfn.IFERROR((VLOOKUP(A93,'[1]Table 1'!$A$3:$J$45,10,FALSE)),0)</f>
        <v>0</v>
      </c>
      <c r="I93" s="31">
        <f>_xlfn.IFERROR((VLOOKUP(A93,'[1]Table 1'!$A$3:$M$45,13,FALSE)),0)</f>
        <v>0</v>
      </c>
      <c r="J93" s="31">
        <f>_xlfn.IFERROR((VLOOKUP(C93,'[3]Data'!$B$7:$J$119,9,FALSE)),0)</f>
        <v>0</v>
      </c>
      <c r="K93" s="31">
        <f>_xlfn.IFERROR((VLOOKUP(A93,'[1]Table 1'!$A$3:$O$45,15,FALSE)),0)</f>
        <v>0</v>
      </c>
      <c r="L93" s="29">
        <f>_xlfn.IFERROR((VLOOKUP(A93,'[1]Table 1'!$A$3:$P$45,16,FALSE)),0)</f>
        <v>0</v>
      </c>
      <c r="M93" s="29">
        <f>_xlfn.IFERROR((VLOOKUP(A93,'[1]Table 1'!$A$3:$Q$45,17,FALSE)),0)</f>
        <v>0</v>
      </c>
      <c r="N93" s="30">
        <f>_xlfn.IFERROR((VLOOKUP(A93,'[1]Table 1'!$A$3:$T$45,20,FALSE)),0)</f>
        <v>0</v>
      </c>
      <c r="O93" s="30">
        <f>_xlfn.IFERROR((VLOOKUP(C93,'[2]Sheet1'!$C$2:$P$116,14,FALSE)),0)</f>
        <v>0</v>
      </c>
      <c r="P93" s="30">
        <f>_xlfn.IFERROR((VLOOKUP(A93,'[1]Table 1'!$A$3:$V$45,22,FALSE)),0)</f>
        <v>0</v>
      </c>
      <c r="Q93" s="29">
        <f>_xlfn.IFERROR((VLOOKUP(A93,'[1]Table 1'!$A$3:$W$45,23,FALSE)),0)</f>
        <v>0</v>
      </c>
      <c r="R93" s="29">
        <f>_xlfn.IFERROR((VLOOKUP(A93,'[1]Table 1'!$A$3:$X$45,24,FALSE)),0)</f>
        <v>0</v>
      </c>
    </row>
    <row r="94" spans="1:18" ht="15.75" customHeight="1">
      <c r="A94" s="44" t="s">
        <v>96</v>
      </c>
      <c r="B94" s="43" t="s">
        <v>35</v>
      </c>
      <c r="C94" s="42" t="s">
        <v>95</v>
      </c>
      <c r="D94" s="31">
        <f>_xlfn.IFERROR((VLOOKUP(A94,'[1]Table 1'!$A$3:$E$45,5,FALSE)),0)</f>
        <v>0</v>
      </c>
      <c r="E94" s="31">
        <f>_xlfn.IFERROR((VLOOKUP(C94,'[3]Data'!$B$7:$K$119,9,FALSE)),0)</f>
        <v>0</v>
      </c>
      <c r="F94" s="31">
        <f>_xlfn.IFERROR((VLOOKUP(A94,'[1]Table 1'!$A$3:$H$45,8,FALSE)),0)</f>
        <v>0</v>
      </c>
      <c r="G94" s="29">
        <f>_xlfn.IFERROR((VLOOKUP(A94,'[1]Table 1'!$A$3:$I$45,9,FALSE)),0)</f>
        <v>0</v>
      </c>
      <c r="H94" s="29">
        <f>_xlfn.IFERROR((VLOOKUP(A94,'[1]Table 1'!$A$3:$J$45,10,FALSE)),0)</f>
        <v>0</v>
      </c>
      <c r="I94" s="31">
        <f>_xlfn.IFERROR((VLOOKUP(A94,'[1]Table 1'!$A$3:$M$45,13,FALSE)),0)</f>
        <v>0</v>
      </c>
      <c r="J94" s="31">
        <f>_xlfn.IFERROR((VLOOKUP(C94,'[3]Data'!$B$7:$J$119,9,FALSE)),0)</f>
        <v>0</v>
      </c>
      <c r="K94" s="31">
        <f>_xlfn.IFERROR((VLOOKUP(A94,'[1]Table 1'!$A$3:$O$45,15,FALSE)),0)</f>
        <v>0</v>
      </c>
      <c r="L94" s="29">
        <f>_xlfn.IFERROR((VLOOKUP(A94,'[1]Table 1'!$A$3:$P$45,16,FALSE)),0)</f>
        <v>0</v>
      </c>
      <c r="M94" s="29">
        <f>_xlfn.IFERROR((VLOOKUP(A94,'[1]Table 1'!$A$3:$Q$45,17,FALSE)),0)</f>
        <v>0</v>
      </c>
      <c r="N94" s="30">
        <f>_xlfn.IFERROR((VLOOKUP(A94,'[1]Table 1'!$A$3:$T$45,20,FALSE)),0)</f>
        <v>0</v>
      </c>
      <c r="O94" s="30">
        <f>_xlfn.IFERROR((VLOOKUP(C94,'[2]Sheet1'!$C$2:$P$116,14,FALSE)),0)</f>
        <v>0</v>
      </c>
      <c r="P94" s="30">
        <f>_xlfn.IFERROR((VLOOKUP(A94,'[1]Table 1'!$A$3:$V$45,22,FALSE)),0)</f>
        <v>0</v>
      </c>
      <c r="Q94" s="29">
        <f>_xlfn.IFERROR((VLOOKUP(A94,'[1]Table 1'!$A$3:$W$45,23,FALSE)),0)</f>
        <v>0</v>
      </c>
      <c r="R94" s="29">
        <f>_xlfn.IFERROR((VLOOKUP(A94,'[1]Table 1'!$A$3:$X$45,24,FALSE)),0)</f>
        <v>0</v>
      </c>
    </row>
    <row r="95" spans="1:18" ht="16.5" customHeight="1">
      <c r="A95" s="44" t="s">
        <v>94</v>
      </c>
      <c r="B95" s="45" t="s">
        <v>93</v>
      </c>
      <c r="C95" s="42" t="s">
        <v>92</v>
      </c>
      <c r="D95" s="31">
        <f>VLOOKUP(A95,'[1]Table 1'!$A$3:$E$45,5,FALSE)</f>
        <v>0</v>
      </c>
      <c r="E95" s="31">
        <f>_xlfn.IFERROR((VLOOKUP(C95,'[3]Data'!$B$7:$K$119,9,FALSE)),0)</f>
        <v>0</v>
      </c>
      <c r="F95" s="31">
        <f>_xlfn.IFERROR((VLOOKUP(A95,'[1]Table 1'!$A$3:$H$45,8,FALSE)),0)</f>
        <v>0</v>
      </c>
      <c r="G95" s="29">
        <f>_xlfn.IFERROR((VLOOKUP(A95,'[1]Table 1'!$A$3:$I$45,9,FALSE)),0)</f>
        <v>0</v>
      </c>
      <c r="H95" s="29">
        <f>_xlfn.IFERROR((VLOOKUP(A95,'[1]Table 1'!$A$3:$J$45,10,FALSE)),0)</f>
        <v>0</v>
      </c>
      <c r="I95" s="31">
        <f>_xlfn.IFERROR((VLOOKUP(A95,'[1]Table 1'!$A$3:$M$45,13,FALSE)),0)</f>
        <v>0</v>
      </c>
      <c r="J95" s="31">
        <f>_xlfn.IFERROR((VLOOKUP(C95,'[3]Data'!$B$7:$J$119,9,FALSE)),0)</f>
        <v>0</v>
      </c>
      <c r="K95" s="31">
        <f>_xlfn.IFERROR((VLOOKUP(A95,'[1]Table 1'!$A$3:$O$45,15,FALSE)),0)</f>
        <v>0</v>
      </c>
      <c r="L95" s="29">
        <f>_xlfn.IFERROR((VLOOKUP(A95,'[1]Table 1'!$A$3:$P$45,16,FALSE)),0)</f>
        <v>0</v>
      </c>
      <c r="M95" s="29">
        <f>_xlfn.IFERROR((VLOOKUP(A95,'[1]Table 1'!$A$3:$Q$45,17,FALSE)),0)</f>
        <v>0</v>
      </c>
      <c r="N95" s="30">
        <f>_xlfn.IFERROR((VLOOKUP(A95,'[1]Table 1'!$A$3:$T$45,20,FALSE)),0)</f>
        <v>1187.5</v>
      </c>
      <c r="O95" s="30">
        <f>_xlfn.IFERROR((VLOOKUP(C95,'[2]Sheet1'!$C$2:$P$116,14,FALSE)),0)</f>
        <v>1187.5</v>
      </c>
      <c r="P95" s="30">
        <f>_xlfn.IFERROR((VLOOKUP(A95,'[1]Table 1'!$A$3:$V$45,22,FALSE)),0)</f>
        <v>0</v>
      </c>
      <c r="Q95" s="29">
        <f>_xlfn.IFERROR((VLOOKUP(A95,'[1]Table 1'!$A$3:$W$45,23,FALSE)),0)</f>
        <v>0</v>
      </c>
      <c r="R95" s="29">
        <f>_xlfn.IFERROR((VLOOKUP(A95,'[1]Table 1'!$A$3:$X$45,24,FALSE)),0)</f>
        <v>0</v>
      </c>
    </row>
    <row r="96" spans="1:18" ht="55.5" customHeight="1">
      <c r="A96" s="44" t="s">
        <v>91</v>
      </c>
      <c r="B96" s="43" t="s">
        <v>90</v>
      </c>
      <c r="C96" s="44" t="s">
        <v>89</v>
      </c>
      <c r="D96" s="31">
        <f>VLOOKUP(A96,'[1]Table 1'!$A$3:$E$45,5,FALSE)</f>
        <v>7535.74553</v>
      </c>
      <c r="E96" s="31">
        <f>_xlfn.IFERROR((VLOOKUP(C96,'[3]Data'!$B$7:$K$119,9,FALSE)),0)</f>
        <v>7734.0562</v>
      </c>
      <c r="F96" s="31">
        <f>_xlfn.IFERROR((VLOOKUP(A96,'[1]Table 1'!$A$3:$H$45,8,FALSE)),0)</f>
        <v>169.7348866</v>
      </c>
      <c r="G96" s="29" t="str">
        <f>_xlfn.IFERROR((VLOOKUP(A96,'[1]Table 1'!$A$3:$I$45,9,FALSE)),0)</f>
        <v>2.25</v>
      </c>
      <c r="H96" s="29" t="str">
        <f>_xlfn.IFERROR((VLOOKUP(A96,'[1]Table 1'!$A$3:$J$45,10,FALSE)),0)</f>
        <v>1.47</v>
      </c>
      <c r="I96" s="31">
        <f>_xlfn.IFERROR((VLOOKUP(A96,'[1]Table 1'!$A$3:$M$45,13,FALSE)),0)</f>
        <v>7535.74553</v>
      </c>
      <c r="J96" s="31">
        <f>_xlfn.IFERROR((VLOOKUP(C96,'[3]Data'!$B$7:$J$119,9,FALSE)),0)</f>
        <v>7734.0562</v>
      </c>
      <c r="K96" s="31">
        <f>_xlfn.IFERROR((VLOOKUP(A96,'[1]Table 1'!$A$3:$O$45,15,FALSE)),0)</f>
        <v>169.7348866</v>
      </c>
      <c r="L96" s="29" t="str">
        <f>_xlfn.IFERROR((VLOOKUP(A96,'[1]Table 1'!$A$3:$P$45,16,FALSE)),0)</f>
        <v>2.25</v>
      </c>
      <c r="M96" s="29" t="str">
        <f>_xlfn.IFERROR((VLOOKUP(A96,'[1]Table 1'!$A$3:$Q$45,17,FALSE)),0)</f>
        <v>1.47</v>
      </c>
      <c r="N96" s="30">
        <f>_xlfn.IFERROR((VLOOKUP(A96,'[1]Table 1'!$A$3:$T$45,20,FALSE)),0)</f>
        <v>7535.74553</v>
      </c>
      <c r="O96" s="30">
        <f>_xlfn.IFERROR((VLOOKUP(C96,'[2]Sheet1'!$C$2:$P$116,14,FALSE)),0)</f>
        <v>7639.05489</v>
      </c>
      <c r="P96" s="30">
        <f>_xlfn.IFERROR((VLOOKUP(A96,'[1]Table 1'!$A$3:$V$45,22,FALSE)),0)</f>
        <v>171.4664384</v>
      </c>
      <c r="Q96" s="29" t="str">
        <f>_xlfn.IFERROR((VLOOKUP(A96,'[1]Table 1'!$A$3:$W$45,23,FALSE)),0)</f>
        <v>2.28</v>
      </c>
      <c r="R96" s="29" t="str">
        <f>_xlfn.IFERROR((VLOOKUP(A96,'[1]Table 1'!$A$3:$X$45,24,FALSE)),0)</f>
        <v>1.49</v>
      </c>
    </row>
    <row r="97" spans="1:18" ht="60.75" customHeight="1">
      <c r="A97" s="44" t="s">
        <v>88</v>
      </c>
      <c r="B97" s="43" t="s">
        <v>87</v>
      </c>
      <c r="C97" s="42" t="s">
        <v>86</v>
      </c>
      <c r="D97" s="31">
        <f>_xlfn.IFERROR((VLOOKUP(A97,'[1]Table 1'!$A$3:$E$45,5,FALSE)),0)</f>
        <v>0</v>
      </c>
      <c r="E97" s="31">
        <f>_xlfn.IFERROR((VLOOKUP(C97,'[3]Data'!$B$7:$K$119,9,FALSE)),0)</f>
        <v>0</v>
      </c>
      <c r="F97" s="31">
        <f>_xlfn.IFERROR((VLOOKUP(A97,'[1]Table 1'!$A$3:$H$45,8,FALSE)),0)</f>
        <v>0</v>
      </c>
      <c r="G97" s="29">
        <f>_xlfn.IFERROR((VLOOKUP(A97,'[1]Table 1'!$A$3:$I$45,9,FALSE)),0)</f>
        <v>0</v>
      </c>
      <c r="H97" s="29">
        <f>_xlfn.IFERROR((VLOOKUP(A97,'[1]Table 1'!$A$3:$J$45,10,FALSE)),0)</f>
        <v>0</v>
      </c>
      <c r="I97" s="31">
        <f>_xlfn.IFERROR((VLOOKUP(A97,'[1]Table 1'!$A$3:$M$45,13,FALSE)),0)</f>
        <v>0</v>
      </c>
      <c r="J97" s="31">
        <f>_xlfn.IFERROR((VLOOKUP(C97,'[3]Data'!$B$7:$J$119,9,FALSE)),0)</f>
        <v>0</v>
      </c>
      <c r="K97" s="31">
        <f>_xlfn.IFERROR((VLOOKUP(A97,'[1]Table 1'!$A$3:$O$45,15,FALSE)),0)</f>
        <v>0</v>
      </c>
      <c r="L97" s="29">
        <f>_xlfn.IFERROR((VLOOKUP(A97,'[1]Table 1'!$A$3:$P$45,16,FALSE)),0)</f>
        <v>0</v>
      </c>
      <c r="M97" s="29">
        <f>_xlfn.IFERROR((VLOOKUP(A97,'[1]Table 1'!$A$3:$Q$45,17,FALSE)),0)</f>
        <v>0</v>
      </c>
      <c r="N97" s="30">
        <f>_xlfn.IFERROR((VLOOKUP(A97,'[1]Table 1'!$A$3:$T$45,20,FALSE)),0)</f>
        <v>0</v>
      </c>
      <c r="O97" s="30">
        <f>_xlfn.IFERROR((VLOOKUP(C97,'[2]Sheet1'!$C$2:$P$116,14,FALSE)),0)</f>
        <v>0</v>
      </c>
      <c r="P97" s="30">
        <f>_xlfn.IFERROR((VLOOKUP(A97,'[1]Table 1'!$A$3:$V$45,22,FALSE)),0)</f>
        <v>0</v>
      </c>
      <c r="Q97" s="29">
        <f>_xlfn.IFERROR((VLOOKUP(A97,'[1]Table 1'!$A$3:$W$45,23,FALSE)),0)</f>
        <v>0</v>
      </c>
      <c r="R97" s="29">
        <f>_xlfn.IFERROR((VLOOKUP(A97,'[1]Table 1'!$A$3:$X$45,24,FALSE)),0)</f>
        <v>0</v>
      </c>
    </row>
    <row r="98" spans="1:18" ht="76.5" customHeight="1">
      <c r="A98" s="44" t="s">
        <v>85</v>
      </c>
      <c r="B98" s="45" t="s">
        <v>84</v>
      </c>
      <c r="C98" s="42" t="s">
        <v>83</v>
      </c>
      <c r="D98" s="31">
        <f>_xlfn.IFERROR((VLOOKUP(A98,'[1]Table 1'!$A$3:$E$45,5,FALSE)),0)</f>
        <v>0</v>
      </c>
      <c r="E98" s="31">
        <f>_xlfn.IFERROR((VLOOKUP(C98,'[3]Data'!$B$7:$K$119,9,FALSE)),0)</f>
        <v>0</v>
      </c>
      <c r="F98" s="31">
        <f>_xlfn.IFERROR((VLOOKUP(A98,'[1]Table 1'!$A$3:$H$45,8,FALSE)),0)</f>
        <v>0</v>
      </c>
      <c r="G98" s="29">
        <f>_xlfn.IFERROR((VLOOKUP(A98,'[1]Table 1'!$A$3:$I$45,9,FALSE)),0)</f>
        <v>0</v>
      </c>
      <c r="H98" s="29">
        <f>_xlfn.IFERROR((VLOOKUP(A98,'[1]Table 1'!$A$3:$J$45,10,FALSE)),0)</f>
        <v>0</v>
      </c>
      <c r="I98" s="31">
        <f>_xlfn.IFERROR((VLOOKUP(A98,'[1]Table 1'!$A$3:$M$45,13,FALSE)),0)</f>
        <v>0</v>
      </c>
      <c r="J98" s="31">
        <f>_xlfn.IFERROR((VLOOKUP(C98,'[3]Data'!$B$7:$J$119,9,FALSE)),0)</f>
        <v>0</v>
      </c>
      <c r="K98" s="31">
        <f>_xlfn.IFERROR((VLOOKUP(A98,'[1]Table 1'!$A$3:$O$45,15,FALSE)),0)</f>
        <v>0</v>
      </c>
      <c r="L98" s="29">
        <f>_xlfn.IFERROR((VLOOKUP(A98,'[1]Table 1'!$A$3:$P$45,16,FALSE)),0)</f>
        <v>0</v>
      </c>
      <c r="M98" s="29">
        <f>_xlfn.IFERROR((VLOOKUP(A98,'[1]Table 1'!$A$3:$Q$45,17,FALSE)),0)</f>
        <v>0</v>
      </c>
      <c r="N98" s="30">
        <f>_xlfn.IFERROR((VLOOKUP(A98,'[1]Table 1'!$A$3:$T$45,20,FALSE)),0)</f>
        <v>0</v>
      </c>
      <c r="O98" s="30">
        <f>_xlfn.IFERROR((VLOOKUP(C98,'[2]Sheet1'!$C$2:$P$116,14,FALSE)),0)</f>
        <v>0</v>
      </c>
      <c r="P98" s="30">
        <f>_xlfn.IFERROR((VLOOKUP(A98,'[1]Table 1'!$A$3:$V$45,22,FALSE)),0)</f>
        <v>0</v>
      </c>
      <c r="Q98" s="29">
        <f>_xlfn.IFERROR((VLOOKUP(A98,'[1]Table 1'!$A$3:$W$45,23,FALSE)),0)</f>
        <v>0</v>
      </c>
      <c r="R98" s="29">
        <f>_xlfn.IFERROR((VLOOKUP(A98,'[1]Table 1'!$A$3:$X$45,24,FALSE)),0)</f>
        <v>0</v>
      </c>
    </row>
    <row r="99" spans="1:18" ht="81" customHeight="1">
      <c r="A99" s="44" t="s">
        <v>82</v>
      </c>
      <c r="B99" s="45" t="s">
        <v>81</v>
      </c>
      <c r="C99" s="42" t="s">
        <v>80</v>
      </c>
      <c r="D99" s="31">
        <f>_xlfn.IFERROR((VLOOKUP(A99,'[1]Table 1'!$A$3:$E$45,5,FALSE)),0)</f>
        <v>0</v>
      </c>
      <c r="E99" s="31">
        <f>_xlfn.IFERROR((VLOOKUP(C99,'[3]Data'!$B$7:$K$119,9,FALSE)),0)</f>
        <v>0</v>
      </c>
      <c r="F99" s="31">
        <f>_xlfn.IFERROR((VLOOKUP(A99,'[1]Table 1'!$A$3:$H$45,8,FALSE)),0)</f>
        <v>0</v>
      </c>
      <c r="G99" s="29">
        <f>_xlfn.IFERROR((VLOOKUP(A99,'[1]Table 1'!$A$3:$I$45,9,FALSE)),0)</f>
        <v>0</v>
      </c>
      <c r="H99" s="29">
        <f>_xlfn.IFERROR((VLOOKUP(A99,'[1]Table 1'!$A$3:$J$45,10,FALSE)),0)</f>
        <v>0</v>
      </c>
      <c r="I99" s="31">
        <f>_xlfn.IFERROR((VLOOKUP(A99,'[1]Table 1'!$A$3:$M$45,13,FALSE)),0)</f>
        <v>0</v>
      </c>
      <c r="J99" s="31">
        <f>_xlfn.IFERROR((VLOOKUP(C99,'[3]Data'!$B$7:$J$119,9,FALSE)),0)</f>
        <v>0</v>
      </c>
      <c r="K99" s="31">
        <f>_xlfn.IFERROR((VLOOKUP(A99,'[1]Table 1'!$A$3:$O$45,15,FALSE)),0)</f>
        <v>0</v>
      </c>
      <c r="L99" s="29">
        <f>_xlfn.IFERROR((VLOOKUP(A99,'[1]Table 1'!$A$3:$P$45,16,FALSE)),0)</f>
        <v>0</v>
      </c>
      <c r="M99" s="29">
        <f>_xlfn.IFERROR((VLOOKUP(A99,'[1]Table 1'!$A$3:$Q$45,17,FALSE)),0)</f>
        <v>0</v>
      </c>
      <c r="N99" s="30">
        <f>_xlfn.IFERROR((VLOOKUP(A99,'[1]Table 1'!$A$3:$T$45,20,FALSE)),0)</f>
        <v>0</v>
      </c>
      <c r="O99" s="30">
        <f>_xlfn.IFERROR((VLOOKUP(C99,'[2]Sheet1'!$C$2:$P$116,14,FALSE)),0)</f>
        <v>0</v>
      </c>
      <c r="P99" s="30">
        <f>_xlfn.IFERROR((VLOOKUP(A99,'[1]Table 1'!$A$3:$V$45,22,FALSE)),0)</f>
        <v>0</v>
      </c>
      <c r="Q99" s="29">
        <f>_xlfn.IFERROR((VLOOKUP(A99,'[1]Table 1'!$A$3:$W$45,23,FALSE)),0)</f>
        <v>0</v>
      </c>
      <c r="R99" s="29">
        <f>_xlfn.IFERROR((VLOOKUP(A99,'[1]Table 1'!$A$3:$X$45,24,FALSE)),0)</f>
        <v>0</v>
      </c>
    </row>
    <row r="100" spans="1:18" ht="48.75" customHeight="1">
      <c r="A100" s="44" t="s">
        <v>79</v>
      </c>
      <c r="B100" s="43" t="s">
        <v>78</v>
      </c>
      <c r="C100" s="42" t="s">
        <v>77</v>
      </c>
      <c r="D100" s="31">
        <f>_xlfn.IFERROR((VLOOKUP(A100,'[1]Table 1'!$A$3:$E$45,5,FALSE)),0)</f>
        <v>0</v>
      </c>
      <c r="E100" s="31">
        <f>_xlfn.IFERROR((VLOOKUP(C100,'[3]Data'!$B$7:$K$119,9,FALSE)),0)</f>
        <v>0</v>
      </c>
      <c r="F100" s="31">
        <f>_xlfn.IFERROR((VLOOKUP(A100,'[1]Table 1'!$A$3:$H$45,8,FALSE)),0)</f>
        <v>0</v>
      </c>
      <c r="G100" s="29">
        <f>_xlfn.IFERROR((VLOOKUP(A100,'[1]Table 1'!$A$3:$I$45,9,FALSE)),0)</f>
        <v>0</v>
      </c>
      <c r="H100" s="29">
        <f>_xlfn.IFERROR((VLOOKUP(A100,'[1]Table 1'!$A$3:$J$45,10,FALSE)),0)</f>
        <v>0</v>
      </c>
      <c r="I100" s="31">
        <f>_xlfn.IFERROR((VLOOKUP(A100,'[1]Table 1'!$A$3:$M$45,13,FALSE)),0)</f>
        <v>0</v>
      </c>
      <c r="J100" s="31">
        <f>_xlfn.IFERROR((VLOOKUP(C100,'[3]Data'!$B$7:$J$119,9,FALSE)),0)</f>
        <v>0</v>
      </c>
      <c r="K100" s="31">
        <f>_xlfn.IFERROR((VLOOKUP(A100,'[1]Table 1'!$A$3:$O$45,15,FALSE)),0)</f>
        <v>0</v>
      </c>
      <c r="L100" s="29">
        <f>_xlfn.IFERROR((VLOOKUP(A100,'[1]Table 1'!$A$3:$P$45,16,FALSE)),0)</f>
        <v>0</v>
      </c>
      <c r="M100" s="29">
        <f>_xlfn.IFERROR((VLOOKUP(A100,'[1]Table 1'!$A$3:$Q$45,17,FALSE)),0)</f>
        <v>0</v>
      </c>
      <c r="N100" s="30">
        <f>_xlfn.IFERROR((VLOOKUP(A100,'[1]Table 1'!$A$3:$T$45,20,FALSE)),0)</f>
        <v>0</v>
      </c>
      <c r="O100" s="30">
        <f>_xlfn.IFERROR((VLOOKUP(C100,'[2]Sheet1'!$C$2:$P$116,14,FALSE)),0)</f>
        <v>0</v>
      </c>
      <c r="P100" s="30">
        <f>_xlfn.IFERROR((VLOOKUP(A100,'[1]Table 1'!$A$3:$V$45,22,FALSE)),0)</f>
        <v>0</v>
      </c>
      <c r="Q100" s="29">
        <f>_xlfn.IFERROR((VLOOKUP(A100,'[1]Table 1'!$A$3:$W$45,23,FALSE)),0)</f>
        <v>0</v>
      </c>
      <c r="R100" s="29">
        <f>_xlfn.IFERROR((VLOOKUP(A100,'[1]Table 1'!$A$3:$X$45,24,FALSE)),0)</f>
        <v>0</v>
      </c>
    </row>
    <row r="101" spans="1:18" ht="29.25" customHeight="1">
      <c r="A101" s="58" t="s">
        <v>76</v>
      </c>
      <c r="B101" s="43" t="s">
        <v>75</v>
      </c>
      <c r="C101" s="42" t="s">
        <v>74</v>
      </c>
      <c r="D101" s="31">
        <f>VLOOKUP(A101,'[1]Table 1'!$A$3:$E$45,5,FALSE)</f>
        <v>61183.35</v>
      </c>
      <c r="E101" s="31">
        <f>_xlfn.IFERROR((VLOOKUP(C101,'[3]Data'!$B$7:$K$119,9,FALSE)),0)</f>
        <v>25150.5655471</v>
      </c>
      <c r="F101" s="31">
        <f>_xlfn.IFERROR((VLOOKUP(A101,'[1]Table 1'!$A$3:$H$45,8,FALSE)),0)</f>
        <v>647.2440902000001</v>
      </c>
      <c r="G101" s="29" t="str">
        <f>_xlfn.IFERROR((VLOOKUP(A101,'[1]Table 1'!$A$3:$I$45,9,FALSE)),0)</f>
        <v>1.06</v>
      </c>
      <c r="H101" s="29" t="str">
        <f>_xlfn.IFERROR((VLOOKUP(A101,'[1]Table 1'!$A$3:$J$45,10,FALSE)),0)</f>
        <v>1.06</v>
      </c>
      <c r="I101" s="31">
        <f>_xlfn.IFERROR((VLOOKUP(A101,'[1]Table 1'!$A$3:$M$45,13,FALSE)),0)</f>
        <v>61183.35</v>
      </c>
      <c r="J101" s="31">
        <f>_xlfn.IFERROR((VLOOKUP(C101,'[3]Data'!$B$7:$J$119,9,FALSE)),0)</f>
        <v>25150.5655471</v>
      </c>
      <c r="K101" s="31">
        <f>_xlfn.IFERROR((VLOOKUP(A101,'[1]Table 1'!$A$3:$O$45,15,FALSE)),0)</f>
        <v>647.2440902000001</v>
      </c>
      <c r="L101" s="29" t="str">
        <f>_xlfn.IFERROR((VLOOKUP(A101,'[1]Table 1'!$A$3:$P$45,16,FALSE)),0)</f>
        <v>1.06</v>
      </c>
      <c r="M101" s="29" t="str">
        <f>_xlfn.IFERROR((VLOOKUP(A101,'[1]Table 1'!$A$3:$Q$45,17,FALSE)),0)</f>
        <v>1.06</v>
      </c>
      <c r="N101" s="30">
        <f>_xlfn.IFERROR((VLOOKUP(A101,'[1]Table 1'!$A$3:$T$45,20,FALSE)),0)</f>
        <v>39160.74</v>
      </c>
      <c r="O101" s="30">
        <f>_xlfn.IFERROR((VLOOKUP(C101,'[2]Sheet1'!$C$2:$P$116,14,FALSE)),0)</f>
        <v>25111.106916999997</v>
      </c>
      <c r="P101" s="30">
        <f>_xlfn.IFERROR((VLOOKUP(A101,'[1]Table 1'!$A$3:$V$45,22,FALSE)),0)</f>
        <v>430.0424839</v>
      </c>
      <c r="Q101" s="29" t="str">
        <f>_xlfn.IFERROR((VLOOKUP(A101,'[1]Table 1'!$A$3:$W$45,23,FALSE)),0)</f>
        <v>1.10</v>
      </c>
      <c r="R101" s="29" t="str">
        <f>_xlfn.IFERROR((VLOOKUP(A101,'[1]Table 1'!$A$3:$X$45,24,FALSE)),0)</f>
        <v>1.10</v>
      </c>
    </row>
    <row r="102" spans="1:18" ht="32.25" customHeight="1">
      <c r="A102" s="41" t="s">
        <v>73</v>
      </c>
      <c r="B102" s="43" t="s">
        <v>17</v>
      </c>
      <c r="C102" s="42" t="s">
        <v>72</v>
      </c>
      <c r="D102" s="31">
        <f>_xlfn.IFERROR((VLOOKUP(A102,'[1]Table 1'!$A$3:$E$45,5,FALSE)),0)</f>
        <v>0</v>
      </c>
      <c r="E102" s="31">
        <f>_xlfn.IFERROR((VLOOKUP(C102,'[3]Data'!$B$7:$K$119,9,FALSE)),0)</f>
        <v>0</v>
      </c>
      <c r="F102" s="31">
        <f>_xlfn.IFERROR((VLOOKUP(A102,'[1]Table 1'!$A$3:$H$45,8,FALSE)),0)</f>
        <v>0</v>
      </c>
      <c r="G102" s="29">
        <f>_xlfn.IFERROR((VLOOKUP(A102,'[1]Table 1'!$A$3:$I$45,9,FALSE)),0)</f>
        <v>0</v>
      </c>
      <c r="H102" s="29">
        <f>_xlfn.IFERROR((VLOOKUP(A102,'[1]Table 1'!$A$3:$J$45,10,FALSE)),0)</f>
        <v>0</v>
      </c>
      <c r="I102" s="31">
        <f>_xlfn.IFERROR((VLOOKUP(A102,'[1]Table 1'!$A$3:$M$45,13,FALSE)),0)</f>
        <v>0</v>
      </c>
      <c r="J102" s="31">
        <f>_xlfn.IFERROR((VLOOKUP(C102,'[3]Data'!$B$7:$J$119,9,FALSE)),0)</f>
        <v>0</v>
      </c>
      <c r="K102" s="31">
        <f>_xlfn.IFERROR((VLOOKUP(A102,'[1]Table 1'!$A$3:$O$45,15,FALSE)),0)</f>
        <v>0</v>
      </c>
      <c r="L102" s="29">
        <f>_xlfn.IFERROR((VLOOKUP(A102,'[1]Table 1'!$A$3:$P$45,16,FALSE)),0)</f>
        <v>0</v>
      </c>
      <c r="M102" s="29">
        <f>_xlfn.IFERROR((VLOOKUP(A102,'[1]Table 1'!$A$3:$Q$45,17,FALSE)),0)</f>
        <v>0</v>
      </c>
      <c r="N102" s="30">
        <f>_xlfn.IFERROR((VLOOKUP(A102,'[1]Table 1'!$A$3:$T$45,20,FALSE)),0)</f>
        <v>0</v>
      </c>
      <c r="O102" s="30">
        <f>_xlfn.IFERROR((VLOOKUP(C102,'[2]Sheet1'!$C$2:$P$116,14,FALSE)),0)</f>
        <v>0</v>
      </c>
      <c r="P102" s="30">
        <f>_xlfn.IFERROR((VLOOKUP(A102,'[1]Table 1'!$A$3:$V$45,22,FALSE)),0)</f>
        <v>0</v>
      </c>
      <c r="Q102" s="29">
        <f>_xlfn.IFERROR((VLOOKUP(A102,'[1]Table 1'!$A$3:$W$45,23,FALSE)),0)</f>
        <v>0</v>
      </c>
      <c r="R102" s="29">
        <f>_xlfn.IFERROR((VLOOKUP(A102,'[1]Table 1'!$A$3:$X$45,24,FALSE)),0)</f>
        <v>0</v>
      </c>
    </row>
    <row r="103" spans="1:18" ht="50.25" customHeight="1">
      <c r="A103" s="41" t="s">
        <v>71</v>
      </c>
      <c r="B103" s="57" t="s">
        <v>70</v>
      </c>
      <c r="C103" s="56" t="s">
        <v>69</v>
      </c>
      <c r="D103" s="31">
        <f>_xlfn.IFERROR((VLOOKUP(A103,'[1]Table 1'!$A$3:$E$45,5,FALSE)),0)</f>
        <v>0</v>
      </c>
      <c r="E103" s="31">
        <f>_xlfn.IFERROR((VLOOKUP(C103,'[3]Data'!$B$7:$K$119,9,FALSE)),0)</f>
        <v>0</v>
      </c>
      <c r="F103" s="31">
        <f>_xlfn.IFERROR((VLOOKUP(A103,'[1]Table 1'!$A$3:$H$45,8,FALSE)),0)</f>
        <v>0</v>
      </c>
      <c r="G103" s="29">
        <f>_xlfn.IFERROR((VLOOKUP(A103,'[1]Table 1'!$A$3:$I$45,9,FALSE)),0)</f>
        <v>0</v>
      </c>
      <c r="H103" s="29">
        <f>_xlfn.IFERROR((VLOOKUP(A103,'[1]Table 1'!$A$3:$J$45,10,FALSE)),0)</f>
        <v>0</v>
      </c>
      <c r="I103" s="31">
        <f>_xlfn.IFERROR((VLOOKUP(A103,'[1]Table 1'!$A$3:$M$45,13,FALSE)),0)</f>
        <v>0</v>
      </c>
      <c r="J103" s="31">
        <f>_xlfn.IFERROR((VLOOKUP(C103,'[3]Data'!$B$7:$J$119,9,FALSE)),0)</f>
        <v>0</v>
      </c>
      <c r="K103" s="31">
        <f>_xlfn.IFERROR((VLOOKUP(A103,'[1]Table 1'!$A$3:$O$45,15,FALSE)),0)</f>
        <v>0</v>
      </c>
      <c r="L103" s="29">
        <f>_xlfn.IFERROR((VLOOKUP(A103,'[1]Table 1'!$A$3:$P$45,16,FALSE)),0)</f>
        <v>0</v>
      </c>
      <c r="M103" s="29">
        <f>_xlfn.IFERROR((VLOOKUP(A103,'[1]Table 1'!$A$3:$Q$45,17,FALSE)),0)</f>
        <v>0</v>
      </c>
      <c r="N103" s="30">
        <f>_xlfn.IFERROR((VLOOKUP(A103,'[1]Table 1'!$A$3:$T$45,20,FALSE)),0)</f>
        <v>0</v>
      </c>
      <c r="O103" s="30">
        <f>_xlfn.IFERROR((VLOOKUP(C103,'[2]Sheet1'!$C$2:$P$116,14,FALSE)),0)</f>
        <v>0</v>
      </c>
      <c r="P103" s="30">
        <f>_xlfn.IFERROR((VLOOKUP(A103,'[1]Table 1'!$A$3:$V$45,22,FALSE)),0)</f>
        <v>0</v>
      </c>
      <c r="Q103" s="29">
        <f>_xlfn.IFERROR((VLOOKUP(A103,'[1]Table 1'!$A$3:$W$45,23,FALSE)),0)</f>
        <v>0</v>
      </c>
      <c r="R103" s="29">
        <f>_xlfn.IFERROR((VLOOKUP(A103,'[1]Table 1'!$A$3:$X$45,24,FALSE)),0)</f>
        <v>0</v>
      </c>
    </row>
    <row r="104" spans="1:18" ht="30.75" customHeight="1">
      <c r="A104" s="41" t="s">
        <v>68</v>
      </c>
      <c r="B104" s="55" t="s">
        <v>67</v>
      </c>
      <c r="C104" s="56" t="s">
        <v>66</v>
      </c>
      <c r="D104" s="31">
        <f>_xlfn.IFERROR((VLOOKUP(A104,'[1]Table 1'!$A$3:$E$45,5,FALSE)),0)</f>
        <v>0</v>
      </c>
      <c r="E104" s="31">
        <f>_xlfn.IFERROR((VLOOKUP(C104,'[3]Data'!$B$7:$K$119,9,FALSE)),0)</f>
        <v>0</v>
      </c>
      <c r="F104" s="31">
        <f>_xlfn.IFERROR((VLOOKUP(A104,'[1]Table 1'!$A$3:$H$45,8,FALSE)),0)</f>
        <v>0</v>
      </c>
      <c r="G104" s="29">
        <f>_xlfn.IFERROR((VLOOKUP(A104,'[1]Table 1'!$A$3:$I$45,9,FALSE)),0)</f>
        <v>0</v>
      </c>
      <c r="H104" s="29">
        <f>_xlfn.IFERROR((VLOOKUP(A104,'[1]Table 1'!$A$3:$J$45,10,FALSE)),0)</f>
        <v>0</v>
      </c>
      <c r="I104" s="31">
        <f>_xlfn.IFERROR((VLOOKUP(A104,'[1]Table 1'!$A$3:$M$45,13,FALSE)),0)</f>
        <v>0</v>
      </c>
      <c r="J104" s="31">
        <f>_xlfn.IFERROR((VLOOKUP(C104,'[3]Data'!$B$7:$J$119,9,FALSE)),0)</f>
        <v>0</v>
      </c>
      <c r="K104" s="31">
        <f>_xlfn.IFERROR((VLOOKUP(A104,'[1]Table 1'!$A$3:$O$45,15,FALSE)),0)</f>
        <v>0</v>
      </c>
      <c r="L104" s="29">
        <f>_xlfn.IFERROR((VLOOKUP(A104,'[1]Table 1'!$A$3:$P$45,16,FALSE)),0)</f>
        <v>0</v>
      </c>
      <c r="M104" s="29">
        <f>_xlfn.IFERROR((VLOOKUP(A104,'[1]Table 1'!$A$3:$Q$45,17,FALSE)),0)</f>
        <v>0</v>
      </c>
      <c r="N104" s="30">
        <f>_xlfn.IFERROR((VLOOKUP(A104,'[1]Table 1'!$A$3:$T$45,20,FALSE)),0)</f>
        <v>0</v>
      </c>
      <c r="O104" s="30">
        <f>_xlfn.IFERROR((VLOOKUP(C104,'[2]Sheet1'!$C$2:$P$116,14,FALSE)),0)</f>
        <v>0</v>
      </c>
      <c r="P104" s="30">
        <f>_xlfn.IFERROR((VLOOKUP(A104,'[1]Table 1'!$A$3:$V$45,22,FALSE)),0)</f>
        <v>0</v>
      </c>
      <c r="Q104" s="29">
        <f>_xlfn.IFERROR((VLOOKUP(A104,'[1]Table 1'!$A$3:$W$45,23,FALSE)),0)</f>
        <v>0</v>
      </c>
      <c r="R104" s="29">
        <f>_xlfn.IFERROR((VLOOKUP(A104,'[1]Table 1'!$A$3:$X$45,24,FALSE)),0)</f>
        <v>0</v>
      </c>
    </row>
    <row r="105" spans="1:18" ht="30.75" customHeight="1" thickBot="1">
      <c r="A105" s="41" t="s">
        <v>65</v>
      </c>
      <c r="B105" s="55" t="s">
        <v>64</v>
      </c>
      <c r="C105" s="54" t="s">
        <v>63</v>
      </c>
      <c r="D105" s="31">
        <f>_xlfn.IFERROR((VLOOKUP(A105,'[1]Table 1'!$A$3:$E$45,5,FALSE)),0)</f>
        <v>1486.9117636</v>
      </c>
      <c r="E105" s="31">
        <f>_xlfn.IFERROR((VLOOKUP(C105,'[3]Data'!$B$7:$K$119,9,FALSE)),0)</f>
        <v>1782.5490588</v>
      </c>
      <c r="F105" s="31">
        <f>_xlfn.IFERROR((VLOOKUP(A105,'[1]Table 1'!$A$3:$H$45,8,FALSE)),0)</f>
        <v>0</v>
      </c>
      <c r="G105" s="29">
        <f>_xlfn.IFERROR((VLOOKUP(A105,'[1]Table 1'!$A$3:$I$45,9,FALSE)),0)</f>
        <v>0</v>
      </c>
      <c r="H105" s="29">
        <f>_xlfn.IFERROR((VLOOKUP(A105,'[1]Table 1'!$A$3:$J$45,10,FALSE)),0)</f>
        <v>0</v>
      </c>
      <c r="I105" s="31">
        <f>_xlfn.IFERROR((VLOOKUP(A105,'[1]Table 1'!$A$3:$M$45,13,FALSE)),0)</f>
        <v>1486.9117636</v>
      </c>
      <c r="J105" s="31">
        <f>_xlfn.IFERROR((VLOOKUP(C105,'[3]Data'!$B$7:$J$119,9,FALSE)),0)</f>
        <v>1782.5490588</v>
      </c>
      <c r="K105" s="31">
        <f>_xlfn.IFERROR((VLOOKUP(A105,'[1]Table 1'!$A$3:$O$45,15,FALSE)),0)</f>
        <v>0</v>
      </c>
      <c r="L105" s="29">
        <f>_xlfn.IFERROR((VLOOKUP(A105,'[1]Table 1'!$A$3:$P$45,16,FALSE)),0)</f>
        <v>0</v>
      </c>
      <c r="M105" s="29">
        <f>_xlfn.IFERROR((VLOOKUP(A105,'[1]Table 1'!$A$3:$Q$45,17,FALSE)),0)</f>
        <v>0</v>
      </c>
      <c r="N105" s="30">
        <f>_xlfn.IFERROR((VLOOKUP(A105,'[1]Table 1'!$A$3:$T$45,20,FALSE)),0)</f>
        <v>1486.9117636</v>
      </c>
      <c r="O105" s="30">
        <f>_xlfn.IFERROR((VLOOKUP(C105,'[2]Sheet1'!$C$2:$P$116,14,FALSE)),0)</f>
        <v>2129.3451711000002</v>
      </c>
      <c r="P105" s="30">
        <f>_xlfn.IFERROR((VLOOKUP(A105,'[1]Table 1'!$A$3:$V$45,22,FALSE)),0)</f>
        <v>0</v>
      </c>
      <c r="Q105" s="29">
        <f>_xlfn.IFERROR((VLOOKUP(A105,'[1]Table 1'!$A$3:$W$45,23,FALSE)),0)</f>
        <v>0</v>
      </c>
      <c r="R105" s="29">
        <f>_xlfn.IFERROR((VLOOKUP(A105,'[1]Table 1'!$A$3:$X$45,24,FALSE)),0)</f>
        <v>0</v>
      </c>
    </row>
    <row r="106" spans="1:18" ht="13.5" thickBot="1">
      <c r="A106" s="53"/>
      <c r="B106" s="52"/>
      <c r="C106" s="51"/>
      <c r="D106" s="16">
        <f>SUM(D72:D105)</f>
        <v>499004.3740979</v>
      </c>
      <c r="E106" s="16">
        <f>SUM(E72:E105)</f>
        <v>1317010.0397502002</v>
      </c>
      <c r="F106" s="16">
        <f>SUM(F72:F105)</f>
        <v>23353.836289100003</v>
      </c>
      <c r="G106" s="16">
        <f>F106/D106*100</f>
        <v>4.680086488484006</v>
      </c>
      <c r="H106" s="16">
        <f>G106-(G106*34.61%)</f>
        <v>3.0603085548196916</v>
      </c>
      <c r="I106" s="16">
        <f>SUM(I71:I105)</f>
        <v>499004.3740979</v>
      </c>
      <c r="J106" s="16">
        <f>SUM(J71:J105)</f>
        <v>1317010.0397502002</v>
      </c>
      <c r="K106" s="16">
        <f>SUM(K71:K104)</f>
        <v>23353.8362901</v>
      </c>
      <c r="L106" s="17">
        <f>K106/I106*100</f>
        <v>4.680086488684405</v>
      </c>
      <c r="M106" s="17">
        <f>L106-(L106*34.61%)</f>
        <v>3.0603085549507325</v>
      </c>
      <c r="N106" s="16">
        <f>SUM(N71:N105)</f>
        <v>502682.44634080003</v>
      </c>
      <c r="O106" s="16">
        <f>SUM(O71:O105)</f>
        <v>1329456.0401966998</v>
      </c>
      <c r="P106" s="16">
        <f>SUM(P71:P105)</f>
        <v>19621.235840800004</v>
      </c>
      <c r="Q106" s="17">
        <f>P106/N106*100</f>
        <v>3.9033063484969066</v>
      </c>
      <c r="R106" s="17">
        <f>Q106-(Q106*34.61%)</f>
        <v>2.5523720212821273</v>
      </c>
    </row>
    <row r="107" spans="1:18" ht="18" customHeight="1">
      <c r="A107" s="50" t="s">
        <v>62</v>
      </c>
      <c r="B107" s="49" t="s">
        <v>61</v>
      </c>
      <c r="C107" s="48"/>
      <c r="D107" s="47"/>
      <c r="E107" s="47"/>
      <c r="F107" s="47"/>
      <c r="G107" s="29"/>
      <c r="H107" s="47"/>
      <c r="I107" s="47"/>
      <c r="J107" s="47"/>
      <c r="K107" s="47"/>
      <c r="L107" s="29"/>
      <c r="M107" s="47"/>
      <c r="N107" s="46"/>
      <c r="O107" s="46"/>
      <c r="P107" s="46"/>
      <c r="Q107" s="46"/>
      <c r="R107" s="46"/>
    </row>
    <row r="108" spans="1:18" ht="17.25" customHeight="1">
      <c r="A108" s="44" t="s">
        <v>60</v>
      </c>
      <c r="B108" s="45" t="s">
        <v>59</v>
      </c>
      <c r="C108" s="42" t="s">
        <v>58</v>
      </c>
      <c r="D108" s="31">
        <f>VLOOKUP(A108,'[1]Table 1'!$A$3:$E$45,5,FALSE)</f>
        <v>1199.14201</v>
      </c>
      <c r="E108" s="31">
        <f>_xlfn.IFERROR((VLOOKUP(C108,'[3]Data'!$B$7:$K$119,9,FALSE)),0)</f>
        <v>1193.7255173</v>
      </c>
      <c r="F108" s="31">
        <f>_xlfn.IFERROR((VLOOKUP(A108,'[1]Table 1'!$A$3:$H$45,8,FALSE)),0)</f>
        <v>26.975018799999997</v>
      </c>
      <c r="G108" s="29" t="str">
        <f>_xlfn.IFERROR((VLOOKUP(A108,'[1]Table 1'!$A$3:$I$45,9,FALSE)),0)</f>
        <v>2.25</v>
      </c>
      <c r="H108" s="29" t="str">
        <f>_xlfn.IFERROR((VLOOKUP(A108,'[1]Table 1'!$A$3:$J$45,10,FALSE)),0)</f>
        <v>1.47</v>
      </c>
      <c r="I108" s="31">
        <f>_xlfn.IFERROR((VLOOKUP(A108,'[1]Table 1'!$A$3:$M$45,13,FALSE)),0)</f>
        <v>1199.14201</v>
      </c>
      <c r="J108" s="31">
        <f>_xlfn.IFERROR((VLOOKUP(C108,'[3]Data'!$B$7:$J$119,9,FALSE)),0)</f>
        <v>1193.7255173</v>
      </c>
      <c r="K108" s="31">
        <f>_xlfn.IFERROR((VLOOKUP(A108,'[1]Table 1'!$A$3:$O$45,15,FALSE)),0)</f>
        <v>26.975018799999997</v>
      </c>
      <c r="L108" s="29" t="str">
        <f>_xlfn.IFERROR((VLOOKUP(A108,'[1]Table 1'!$A$3:$P$45,16,FALSE)),0)</f>
        <v>2.25</v>
      </c>
      <c r="M108" s="29" t="str">
        <f>_xlfn.IFERROR((VLOOKUP(A108,'[1]Table 1'!$A$3:$Q$45,17,FALSE)),0)</f>
        <v>1.47</v>
      </c>
      <c r="N108" s="30">
        <f>_xlfn.IFERROR((VLOOKUP(A108,'[1]Table 1'!$A$3:$T$45,20,FALSE)),0)</f>
        <v>1673.3179513</v>
      </c>
      <c r="O108" s="30">
        <f>_xlfn.IFERROR((VLOOKUP(C108,'[2]Sheet1'!$C$2:$P$116,14,FALSE)),0)</f>
        <v>836.9637045000001</v>
      </c>
      <c r="P108" s="30">
        <f>_xlfn.IFERROR((VLOOKUP(A108,'[1]Table 1'!$A$3:$V$45,22,FALSE)),0)</f>
        <v>28.3139964</v>
      </c>
      <c r="Q108" s="29" t="str">
        <f>_xlfn.IFERROR((VLOOKUP(A108,'[1]Table 1'!$A$3:$W$45,23,FALSE)),0)</f>
        <v>1.69</v>
      </c>
      <c r="R108" s="29" t="str">
        <f>_xlfn.IFERROR((VLOOKUP(A108,'[1]Table 1'!$A$3:$X$45,24,FALSE)),0)</f>
        <v>1.11</v>
      </c>
    </row>
    <row r="109" spans="1:18" ht="17.25" customHeight="1">
      <c r="A109" s="44" t="s">
        <v>57</v>
      </c>
      <c r="B109" s="45" t="s">
        <v>56</v>
      </c>
      <c r="C109" s="42" t="s">
        <v>55</v>
      </c>
      <c r="D109" s="31">
        <f>_xlfn.IFERROR((VLOOKUP(A109,'[1]Table 1'!$A$3:$E$45,5,FALSE)),0)</f>
        <v>0</v>
      </c>
      <c r="E109" s="31">
        <f>_xlfn.IFERROR((VLOOKUP(C109,'[3]Data'!$B$7:$K$119,9,FALSE)),0)</f>
        <v>0</v>
      </c>
      <c r="F109" s="31">
        <f>_xlfn.IFERROR((VLOOKUP(A109,'[1]Table 1'!$A$3:$H$45,8,FALSE)),0)</f>
        <v>0</v>
      </c>
      <c r="G109" s="29">
        <f>_xlfn.IFERROR((VLOOKUP(A109,'[1]Table 1'!$A$3:$I$45,9,FALSE)),0)</f>
        <v>0</v>
      </c>
      <c r="H109" s="29">
        <f>_xlfn.IFERROR((VLOOKUP(A109,'[1]Table 1'!$A$3:$J$45,10,FALSE)),0)</f>
        <v>0</v>
      </c>
      <c r="I109" s="31">
        <f>_xlfn.IFERROR((VLOOKUP(A109,'[1]Table 1'!$A$3:$M$45,13,FALSE)),0)</f>
        <v>0</v>
      </c>
      <c r="J109" s="31">
        <f>_xlfn.IFERROR((VLOOKUP(C109,'[3]Data'!$B$7:$J$119,9,FALSE)),0)</f>
        <v>0</v>
      </c>
      <c r="K109" s="31">
        <f>_xlfn.IFERROR((VLOOKUP(A109,'[1]Table 1'!$A$3:$O$45,15,FALSE)),0)</f>
        <v>0</v>
      </c>
      <c r="L109" s="29">
        <f>_xlfn.IFERROR((VLOOKUP(A109,'[1]Table 1'!$A$3:$P$45,16,FALSE)),0)</f>
        <v>0</v>
      </c>
      <c r="M109" s="29">
        <f>_xlfn.IFERROR((VLOOKUP(A109,'[1]Table 1'!$A$3:$Q$45,17,FALSE)),0)</f>
        <v>0</v>
      </c>
      <c r="N109" s="30">
        <f>_xlfn.IFERROR((VLOOKUP(A109,'[1]Table 1'!$A$3:$T$45,20,FALSE)),0)</f>
        <v>0</v>
      </c>
      <c r="O109" s="30">
        <f>_xlfn.IFERROR((VLOOKUP(C109,'[2]Sheet1'!$C$2:$P$116,14,FALSE)),0)</f>
        <v>0</v>
      </c>
      <c r="P109" s="30">
        <f>_xlfn.IFERROR((VLOOKUP(A109,'[1]Table 1'!$A$3:$V$45,22,FALSE)),0)</f>
        <v>0</v>
      </c>
      <c r="Q109" s="29">
        <f>_xlfn.IFERROR((VLOOKUP(A109,'[1]Table 1'!$A$3:$W$45,23,FALSE)),0)</f>
        <v>0</v>
      </c>
      <c r="R109" s="29">
        <f>_xlfn.IFERROR((VLOOKUP(A109,'[1]Table 1'!$A$3:$X$45,24,FALSE)),0)</f>
        <v>0</v>
      </c>
    </row>
    <row r="110" spans="1:18" ht="35.25" customHeight="1">
      <c r="A110" s="44" t="s">
        <v>54</v>
      </c>
      <c r="B110" s="45" t="s">
        <v>53</v>
      </c>
      <c r="C110" s="42" t="s">
        <v>52</v>
      </c>
      <c r="D110" s="31">
        <f>VLOOKUP(A110,'[1]Table 1'!$A$3:$E$45,5,FALSE)</f>
        <v>10435.4</v>
      </c>
      <c r="E110" s="31">
        <f>_xlfn.IFERROR((VLOOKUP(C110,'[3]Data'!$B$7:$K$119,9,FALSE)),0)</f>
        <v>18691.1697625</v>
      </c>
      <c r="F110" s="31">
        <f>_xlfn.IFERROR((VLOOKUP(A110,'[1]Table 1'!$A$3:$H$45,8,FALSE)),0)</f>
        <v>2.8489781</v>
      </c>
      <c r="G110" s="29" t="str">
        <f>_xlfn.IFERROR((VLOOKUP(A110,'[1]Table 1'!$A$3:$I$45,9,FALSE)),0)</f>
        <v>0.03</v>
      </c>
      <c r="H110" s="29" t="str">
        <f>_xlfn.IFERROR((VLOOKUP(A110,'[1]Table 1'!$A$3:$J$45,10,FALSE)),0)</f>
        <v>0.03</v>
      </c>
      <c r="I110" s="31">
        <f>_xlfn.IFERROR((VLOOKUP(A110,'[1]Table 1'!$A$3:$M$45,13,FALSE)),0)</f>
        <v>10435.4</v>
      </c>
      <c r="J110" s="31">
        <f>_xlfn.IFERROR((VLOOKUP(C110,'[3]Data'!$B$7:$J$119,9,FALSE)),0)</f>
        <v>18691.1697625</v>
      </c>
      <c r="K110" s="31">
        <f>_xlfn.IFERROR((VLOOKUP(A110,'[1]Table 1'!$A$3:$O$45,15,FALSE)),0)</f>
        <v>2.8489781</v>
      </c>
      <c r="L110" s="29" t="str">
        <f>_xlfn.IFERROR((VLOOKUP(A110,'[1]Table 1'!$A$3:$P$45,16,FALSE)),0)</f>
        <v>0.03</v>
      </c>
      <c r="M110" s="29" t="str">
        <f>_xlfn.IFERROR((VLOOKUP(A110,'[1]Table 1'!$A$3:$Q$45,17,FALSE)),0)</f>
        <v>0.03</v>
      </c>
      <c r="N110" s="30">
        <f>_xlfn.IFERROR((VLOOKUP(A110,'[1]Table 1'!$A$3:$T$45,20,FALSE)),0)</f>
        <v>8662.7451483</v>
      </c>
      <c r="O110" s="30">
        <f>_xlfn.IFERROR((VLOOKUP(C110,'[2]Sheet1'!$C$2:$P$116,14,FALSE)),0)</f>
        <v>12500.3357696</v>
      </c>
      <c r="P110" s="30">
        <f>_xlfn.IFERROR((VLOOKUP(A110,'[1]Table 1'!$A$3:$V$45,22,FALSE)),0)</f>
        <v>49.2813154</v>
      </c>
      <c r="Q110" s="29" t="str">
        <f>_xlfn.IFERROR((VLOOKUP(A110,'[1]Table 1'!$A$3:$W$45,23,FALSE)),0)</f>
        <v>0.57</v>
      </c>
      <c r="R110" s="29" t="str">
        <f>_xlfn.IFERROR((VLOOKUP(A110,'[1]Table 1'!$A$3:$X$45,24,FALSE)),0)</f>
        <v>0.57</v>
      </c>
    </row>
    <row r="111" spans="1:18" ht="32.25" customHeight="1">
      <c r="A111" s="44" t="s">
        <v>51</v>
      </c>
      <c r="B111" s="45" t="s">
        <v>50</v>
      </c>
      <c r="C111" s="44" t="s">
        <v>49</v>
      </c>
      <c r="D111" s="31">
        <f>VLOOKUP(A111,'[1]Table 1'!$A$3:$E$45,5,FALSE)</f>
        <v>931.8195783</v>
      </c>
      <c r="E111" s="31">
        <f>_xlfn.IFERROR((VLOOKUP(C111,'[3]Data'!$B$7:$K$119,9,FALSE)),0)</f>
        <v>1877.7022751</v>
      </c>
      <c r="F111" s="31">
        <f>_xlfn.IFERROR((VLOOKUP(A111,'[1]Table 1'!$A$3:$H$45,8,FALSE)),0)</f>
        <v>0</v>
      </c>
      <c r="G111" s="29">
        <f>_xlfn.IFERROR((VLOOKUP(A111,'[1]Table 1'!$A$3:$I$45,9,FALSE)),0)</f>
        <v>0</v>
      </c>
      <c r="H111" s="29">
        <f>_xlfn.IFERROR((VLOOKUP(A111,'[1]Table 1'!$A$3:$J$45,10,FALSE)),0)</f>
        <v>0</v>
      </c>
      <c r="I111" s="31">
        <f>_xlfn.IFERROR((VLOOKUP(A111,'[1]Table 1'!$A$3:$M$45,13,FALSE)),0)</f>
        <v>931.8195783</v>
      </c>
      <c r="J111" s="31">
        <f>_xlfn.IFERROR((VLOOKUP(C111,'[3]Data'!$B$7:$J$119,9,FALSE)),0)</f>
        <v>1877.7022751</v>
      </c>
      <c r="K111" s="31">
        <f>_xlfn.IFERROR((VLOOKUP(A111,'[1]Table 1'!$A$3:$O$45,15,FALSE)),0)</f>
        <v>0</v>
      </c>
      <c r="L111" s="29">
        <f>_xlfn.IFERROR((VLOOKUP(A111,'[1]Table 1'!$A$3:$P$45,16,FALSE)),0)</f>
        <v>0</v>
      </c>
      <c r="M111" s="29">
        <f>_xlfn.IFERROR((VLOOKUP(A111,'[1]Table 1'!$A$3:$Q$45,17,FALSE)),0)</f>
        <v>0</v>
      </c>
      <c r="N111" s="30">
        <f>_xlfn.IFERROR((VLOOKUP(A111,'[1]Table 1'!$A$3:$T$45,20,FALSE)),0)</f>
        <v>394.4177574</v>
      </c>
      <c r="O111" s="30">
        <f>_xlfn.IFERROR((VLOOKUP(C111,'[2]Sheet1'!$C$2:$P$116,14,FALSE)),0)</f>
        <v>317.23031940000004</v>
      </c>
      <c r="P111" s="30">
        <f>_xlfn.IFERROR((VLOOKUP(A111,'[1]Table 1'!$A$3:$V$45,22,FALSE)),0)</f>
        <v>0</v>
      </c>
      <c r="Q111" s="29">
        <f>_xlfn.IFERROR((VLOOKUP(A111,'[1]Table 1'!$A$3:$W$45,23,FALSE)),0)</f>
        <v>0</v>
      </c>
      <c r="R111" s="29">
        <f>_xlfn.IFERROR((VLOOKUP(A111,'[1]Table 1'!$A$3:$X$45,24,FALSE)),0)</f>
        <v>0</v>
      </c>
    </row>
    <row r="112" spans="1:18" ht="49.5" customHeight="1">
      <c r="A112" s="44" t="s">
        <v>48</v>
      </c>
      <c r="B112" s="43" t="s">
        <v>47</v>
      </c>
      <c r="C112" s="42" t="s">
        <v>46</v>
      </c>
      <c r="D112" s="31">
        <f>VLOOKUP(A112,'[1]Table 1'!$A$3:$E$45,5,FALSE)</f>
        <v>3455.2299367</v>
      </c>
      <c r="E112" s="31">
        <f>_xlfn.IFERROR((VLOOKUP(C112,'[3]Data'!$B$7:$K$119,9,FALSE)),0)</f>
        <v>2585.3805</v>
      </c>
      <c r="F112" s="31">
        <f>_xlfn.IFERROR((VLOOKUP(A112,'[1]Table 1'!$A$3:$H$45,8,FALSE)),0)</f>
        <v>0</v>
      </c>
      <c r="G112" s="29">
        <f>_xlfn.IFERROR((VLOOKUP(A112,'[1]Table 1'!$A$3:$I$45,9,FALSE)),0)</f>
        <v>0</v>
      </c>
      <c r="H112" s="29">
        <f>_xlfn.IFERROR((VLOOKUP(A112,'[1]Table 1'!$A$3:$J$45,10,FALSE)),0)</f>
        <v>0</v>
      </c>
      <c r="I112" s="31">
        <f>_xlfn.IFERROR((VLOOKUP(A112,'[1]Table 1'!$A$3:$M$45,13,FALSE)),0)</f>
        <v>3455.2299367</v>
      </c>
      <c r="J112" s="31">
        <f>_xlfn.IFERROR((VLOOKUP(C112,'[3]Data'!$B$7:$J$119,9,FALSE)),0)</f>
        <v>2585.3805</v>
      </c>
      <c r="K112" s="31">
        <f>_xlfn.IFERROR((VLOOKUP(A112,'[1]Table 1'!$A$3:$O$45,15,FALSE)),0)</f>
        <v>0</v>
      </c>
      <c r="L112" s="29">
        <f>_xlfn.IFERROR((VLOOKUP(A112,'[1]Table 1'!$A$3:$P$45,16,FALSE)),0)</f>
        <v>0</v>
      </c>
      <c r="M112" s="29">
        <f>_xlfn.IFERROR((VLOOKUP(A112,'[1]Table 1'!$A$3:$Q$45,17,FALSE)),0)</f>
        <v>0</v>
      </c>
      <c r="N112" s="30">
        <f>_xlfn.IFERROR((VLOOKUP(A112,'[1]Table 1'!$A$3:$T$45,20,FALSE)),0)</f>
        <v>2268.9375041999997</v>
      </c>
      <c r="O112" s="30">
        <f>_xlfn.IFERROR((VLOOKUP(C112,'[2]Sheet1'!$C$2:$P$116,14,FALSE)),0)</f>
        <v>2008.3730366999998</v>
      </c>
      <c r="P112" s="30">
        <f>_xlfn.IFERROR((VLOOKUP(A112,'[1]Table 1'!$A$3:$V$45,22,FALSE)),0)</f>
        <v>3.67E-05</v>
      </c>
      <c r="Q112" s="29">
        <f>_xlfn.IFERROR((VLOOKUP(A112,'[1]Table 1'!$A$3:$W$45,23,FALSE)),0)</f>
        <v>0</v>
      </c>
      <c r="R112" s="29">
        <f>_xlfn.IFERROR((VLOOKUP(A112,'[1]Table 1'!$A$3:$X$45,24,FALSE)),0)</f>
        <v>0</v>
      </c>
    </row>
    <row r="113" spans="1:18" ht="15.75" customHeight="1">
      <c r="A113" s="44" t="s">
        <v>45</v>
      </c>
      <c r="B113" s="43" t="s">
        <v>44</v>
      </c>
      <c r="C113" s="42" t="s">
        <v>43</v>
      </c>
      <c r="D113" s="31">
        <f>VLOOKUP(A113,'[1]Table 1'!$A$3:$E$45,5,FALSE)</f>
        <v>6772.1020337</v>
      </c>
      <c r="E113" s="31">
        <f>_xlfn.IFERROR((VLOOKUP(C113,'[3]Data'!$B$7:$K$119,9,FALSE)),0)</f>
        <v>5062.62311</v>
      </c>
      <c r="F113" s="31">
        <f>_xlfn.IFERROR((VLOOKUP(A113,'[1]Table 1'!$A$3:$H$45,8,FALSE)),0)</f>
        <v>119.4603751</v>
      </c>
      <c r="G113" s="29" t="str">
        <f>_xlfn.IFERROR((VLOOKUP(A113,'[1]Table 1'!$A$3:$I$45,9,FALSE)),0)</f>
        <v>1.76</v>
      </c>
      <c r="H113" s="29" t="str">
        <f>_xlfn.IFERROR((VLOOKUP(A113,'[1]Table 1'!$A$3:$J$45,10,FALSE)),0)</f>
        <v>1.15</v>
      </c>
      <c r="I113" s="31">
        <f>_xlfn.IFERROR((VLOOKUP(A113,'[1]Table 1'!$A$3:$M$45,13,FALSE)),0)</f>
        <v>6772.1020337</v>
      </c>
      <c r="J113" s="31">
        <f>_xlfn.IFERROR((VLOOKUP(C113,'[3]Data'!$B$7:$J$119,9,FALSE)),0)</f>
        <v>5062.62311</v>
      </c>
      <c r="K113" s="31">
        <f>_xlfn.IFERROR((VLOOKUP(A113,'[1]Table 1'!$A$3:$O$45,15,FALSE)),0)</f>
        <v>119.4603751</v>
      </c>
      <c r="L113" s="29" t="str">
        <f>_xlfn.IFERROR((VLOOKUP(A113,'[1]Table 1'!$A$3:$P$45,16,FALSE)),0)</f>
        <v>1.76</v>
      </c>
      <c r="M113" s="29" t="str">
        <f>_xlfn.IFERROR((VLOOKUP(A113,'[1]Table 1'!$A$3:$Q$45,17,FALSE)),0)</f>
        <v>1.15</v>
      </c>
      <c r="N113" s="30">
        <f>_xlfn.IFERROR((VLOOKUP(A113,'[1]Table 1'!$A$3:$T$45,20,FALSE)),0)</f>
        <v>1739.8902113999998</v>
      </c>
      <c r="O113" s="30">
        <f>_xlfn.IFERROR((VLOOKUP(C113,'[2]Sheet1'!$C$2:$P$116,14,FALSE)),0)</f>
        <v>0</v>
      </c>
      <c r="P113" s="30">
        <f>_xlfn.IFERROR((VLOOKUP(A113,'[1]Table 1'!$A$3:$V$45,22,FALSE)),0)</f>
        <v>4.8901219000000005</v>
      </c>
      <c r="Q113" s="29" t="str">
        <f>_xlfn.IFERROR((VLOOKUP(A113,'[1]Table 1'!$A$3:$W$45,23,FALSE)),0)</f>
        <v>0.28</v>
      </c>
      <c r="R113" s="29" t="str">
        <f>_xlfn.IFERROR((VLOOKUP(A113,'[1]Table 1'!$A$3:$X$45,24,FALSE)),0)</f>
        <v>0.18</v>
      </c>
    </row>
    <row r="114" spans="1:18" ht="47.25" customHeight="1">
      <c r="A114" s="44" t="s">
        <v>42</v>
      </c>
      <c r="B114" s="43" t="s">
        <v>41</v>
      </c>
      <c r="C114" s="42" t="s">
        <v>40</v>
      </c>
      <c r="D114" s="31">
        <f>_xlfn.IFERROR((VLOOKUP(A114,'[1]Table 1'!$A$3:$E$45,5,FALSE)),0)</f>
        <v>0</v>
      </c>
      <c r="E114" s="31">
        <f>_xlfn.IFERROR((VLOOKUP(C114,'[3]Data'!$B$7:$K$119,9,FALSE)),0)</f>
        <v>0</v>
      </c>
      <c r="F114" s="31">
        <f>_xlfn.IFERROR((VLOOKUP(A114,'[1]Table 1'!$A$3:$H$45,8,FALSE)),0)</f>
        <v>0</v>
      </c>
      <c r="G114" s="29">
        <f>_xlfn.IFERROR((VLOOKUP(A114,'[1]Table 1'!$A$3:$I$45,9,FALSE)),0)</f>
        <v>0</v>
      </c>
      <c r="H114" s="29">
        <f>_xlfn.IFERROR((VLOOKUP(A114,'[1]Table 1'!$A$3:$J$45,10,FALSE)),0)</f>
        <v>0</v>
      </c>
      <c r="I114" s="31">
        <f>_xlfn.IFERROR((VLOOKUP(A114,'[1]Table 1'!$A$3:$M$45,13,FALSE)),0)</f>
        <v>0</v>
      </c>
      <c r="J114" s="31">
        <f>_xlfn.IFERROR((VLOOKUP(C114,'[3]Data'!$B$7:$J$119,9,FALSE)),0)</f>
        <v>0</v>
      </c>
      <c r="K114" s="31">
        <f>_xlfn.IFERROR((VLOOKUP(A114,'[1]Table 1'!$A$3:$O$45,15,FALSE)),0)</f>
        <v>0</v>
      </c>
      <c r="L114" s="29">
        <f>_xlfn.IFERROR((VLOOKUP(A114,'[1]Table 1'!$A$3:$P$45,16,FALSE)),0)</f>
        <v>0</v>
      </c>
      <c r="M114" s="29">
        <f>_xlfn.IFERROR((VLOOKUP(A114,'[1]Table 1'!$A$3:$Q$45,17,FALSE)),0)</f>
        <v>0</v>
      </c>
      <c r="N114" s="30">
        <f>_xlfn.IFERROR((VLOOKUP(A114,'[1]Table 1'!$A$3:$T$45,20,FALSE)),0)</f>
        <v>0</v>
      </c>
      <c r="O114" s="30">
        <f>_xlfn.IFERROR((VLOOKUP(C114,'[2]Sheet1'!$C$2:$P$116,14,FALSE)),0)</f>
        <v>0</v>
      </c>
      <c r="P114" s="30">
        <f>_xlfn.IFERROR((VLOOKUP(A114,'[1]Table 1'!$A$3:$V$45,22,FALSE)),0)</f>
        <v>0</v>
      </c>
      <c r="Q114" s="29">
        <f>_xlfn.IFERROR((VLOOKUP(A114,'[1]Table 1'!$A$3:$W$45,23,FALSE)),0)</f>
        <v>0</v>
      </c>
      <c r="R114" s="29">
        <f>_xlfn.IFERROR((VLOOKUP(A114,'[1]Table 1'!$A$3:$X$45,24,FALSE)),0)</f>
        <v>0</v>
      </c>
    </row>
    <row r="115" spans="1:18" ht="17.25" customHeight="1">
      <c r="A115" s="41" t="s">
        <v>39</v>
      </c>
      <c r="B115" s="40" t="s">
        <v>38</v>
      </c>
      <c r="C115" s="39" t="s">
        <v>37</v>
      </c>
      <c r="D115" s="31">
        <f>_xlfn.IFERROR((VLOOKUP(A115,'[1]Table 1'!$A$3:$E$45,5,FALSE)),0)</f>
        <v>0</v>
      </c>
      <c r="E115" s="31">
        <f>_xlfn.IFERROR((VLOOKUP(C115,'[3]Data'!$B$7:$K$119,9,FALSE)),0)</f>
        <v>0</v>
      </c>
      <c r="F115" s="31">
        <f>_xlfn.IFERROR((VLOOKUP(A115,'[1]Table 1'!$A$3:$H$45,8,FALSE)),0)</f>
        <v>0</v>
      </c>
      <c r="G115" s="29">
        <f>_xlfn.IFERROR((VLOOKUP(A115,'[1]Table 1'!$A$3:$I$45,9,FALSE)),0)</f>
        <v>0</v>
      </c>
      <c r="H115" s="29">
        <f>_xlfn.IFERROR((VLOOKUP(A115,'[1]Table 1'!$A$3:$J$45,10,FALSE)),0)</f>
        <v>0</v>
      </c>
      <c r="I115" s="31">
        <f>_xlfn.IFERROR((VLOOKUP(A115,'[1]Table 1'!$A$3:$M$45,13,FALSE)),0)</f>
        <v>0</v>
      </c>
      <c r="J115" s="31">
        <f>_xlfn.IFERROR((VLOOKUP(C115,'[3]Data'!$B$7:$J$119,9,FALSE)),0)</f>
        <v>0</v>
      </c>
      <c r="K115" s="31">
        <f>_xlfn.IFERROR((VLOOKUP(A115,'[1]Table 1'!$A$3:$O$45,15,FALSE)),0)</f>
        <v>0</v>
      </c>
      <c r="L115" s="29">
        <f>_xlfn.IFERROR((VLOOKUP(A115,'[1]Table 1'!$A$3:$P$45,16,FALSE)),0)</f>
        <v>0</v>
      </c>
      <c r="M115" s="29">
        <f>_xlfn.IFERROR((VLOOKUP(A115,'[1]Table 1'!$A$3:$Q$45,17,FALSE)),0)</f>
        <v>0</v>
      </c>
      <c r="N115" s="30">
        <f>_xlfn.IFERROR((VLOOKUP(A115,'[1]Table 1'!$A$3:$T$45,20,FALSE)),0)</f>
        <v>0</v>
      </c>
      <c r="O115" s="30">
        <f>_xlfn.IFERROR((VLOOKUP(C115,'[2]Sheet1'!$C$2:$P$116,14,FALSE)),0)</f>
        <v>0</v>
      </c>
      <c r="P115" s="30">
        <f>_xlfn.IFERROR((VLOOKUP(A115,'[1]Table 1'!$A$3:$V$45,22,FALSE)),0)</f>
        <v>0</v>
      </c>
      <c r="Q115" s="29">
        <f>_xlfn.IFERROR((VLOOKUP(A115,'[1]Table 1'!$A$3:$W$45,23,FALSE)),0)</f>
        <v>0</v>
      </c>
      <c r="R115" s="29">
        <f>_xlfn.IFERROR((VLOOKUP(A115,'[1]Table 1'!$A$3:$X$45,24,FALSE)),0)</f>
        <v>0</v>
      </c>
    </row>
    <row r="116" spans="1:18" ht="20.25" customHeight="1">
      <c r="A116" s="37" t="s">
        <v>36</v>
      </c>
      <c r="B116" s="35" t="s">
        <v>35</v>
      </c>
      <c r="C116" s="32" t="s">
        <v>34</v>
      </c>
      <c r="D116" s="31">
        <f>_xlfn.IFERROR((VLOOKUP(A116,'[1]Table 1'!$A$3:$E$45,5,FALSE)),0)</f>
        <v>0</v>
      </c>
      <c r="E116" s="31">
        <f>_xlfn.IFERROR((VLOOKUP(C116,'[3]Data'!$B$7:$K$119,9,FALSE)),0)</f>
        <v>0</v>
      </c>
      <c r="F116" s="31">
        <f>_xlfn.IFERROR((VLOOKUP(A116,'[1]Table 1'!$A$3:$H$45,8,FALSE)),0)</f>
        <v>0</v>
      </c>
      <c r="G116" s="29">
        <f>_xlfn.IFERROR((VLOOKUP(A116,'[1]Table 1'!$A$3:$I$45,9,FALSE)),0)</f>
        <v>0</v>
      </c>
      <c r="H116" s="29">
        <f>_xlfn.IFERROR((VLOOKUP(A116,'[1]Table 1'!$A$3:$J$45,10,FALSE)),0)</f>
        <v>0</v>
      </c>
      <c r="I116" s="31">
        <f>_xlfn.IFERROR((VLOOKUP(A116,'[1]Table 1'!$A$3:$M$45,13,FALSE)),0)</f>
        <v>0</v>
      </c>
      <c r="J116" s="31">
        <f>_xlfn.IFERROR((VLOOKUP(C116,'[3]Data'!$B$7:$J$119,9,FALSE)),0)</f>
        <v>0</v>
      </c>
      <c r="K116" s="31">
        <f>_xlfn.IFERROR((VLOOKUP(A116,'[1]Table 1'!$A$3:$O$45,15,FALSE)),0)</f>
        <v>0</v>
      </c>
      <c r="L116" s="29">
        <f>_xlfn.IFERROR((VLOOKUP(A116,'[1]Table 1'!$A$3:$P$45,16,FALSE)),0)</f>
        <v>0</v>
      </c>
      <c r="M116" s="29">
        <f>_xlfn.IFERROR((VLOOKUP(A116,'[1]Table 1'!$A$3:$Q$45,17,FALSE)),0)</f>
        <v>0</v>
      </c>
      <c r="N116" s="30">
        <f>_xlfn.IFERROR((VLOOKUP(A116,'[1]Table 1'!$A$3:$T$45,20,FALSE)),0)</f>
        <v>0</v>
      </c>
      <c r="O116" s="30">
        <f>_xlfn.IFERROR((VLOOKUP(C116,'[2]Sheet1'!$C$2:$P$116,14,FALSE)),0)</f>
        <v>0</v>
      </c>
      <c r="P116" s="30">
        <f>_xlfn.IFERROR((VLOOKUP(A116,'[1]Table 1'!$A$3:$V$45,22,FALSE)),0)</f>
        <v>0</v>
      </c>
      <c r="Q116" s="29">
        <f>_xlfn.IFERROR((VLOOKUP(A116,'[1]Table 1'!$A$3:$W$45,23,FALSE)),0)</f>
        <v>0</v>
      </c>
      <c r="R116" s="29">
        <f>_xlfn.IFERROR((VLOOKUP(A116,'[1]Table 1'!$A$3:$X$45,24,FALSE)),0)</f>
        <v>0</v>
      </c>
    </row>
    <row r="117" spans="1:18" ht="18" customHeight="1">
      <c r="A117" s="37" t="s">
        <v>33</v>
      </c>
      <c r="B117" s="35" t="s">
        <v>32</v>
      </c>
      <c r="C117" s="32" t="s">
        <v>31</v>
      </c>
      <c r="D117" s="31">
        <f>VLOOKUP(A117,'[1]Table 1'!$A$3:$E$45,5,FALSE)</f>
        <v>238.44796019999998</v>
      </c>
      <c r="E117" s="31">
        <f>_xlfn.IFERROR((VLOOKUP(C117,'[3]Data'!$B$7:$K$119,9,FALSE)),0)</f>
        <v>141.5123063</v>
      </c>
      <c r="F117" s="31">
        <f>_xlfn.IFERROR((VLOOKUP(A117,'[1]Table 1'!$A$3:$H$45,8,FALSE)),0)</f>
        <v>0</v>
      </c>
      <c r="G117" s="29">
        <f>_xlfn.IFERROR((VLOOKUP(A117,'[1]Table 1'!$A$3:$I$45,9,FALSE)),0)</f>
        <v>0</v>
      </c>
      <c r="H117" s="29">
        <f>_xlfn.IFERROR((VLOOKUP(A117,'[1]Table 1'!$A$3:$J$45,10,FALSE)),0)</f>
        <v>0</v>
      </c>
      <c r="I117" s="31">
        <f>_xlfn.IFERROR((VLOOKUP(A117,'[1]Table 1'!$A$3:$M$45,13,FALSE)),0)</f>
        <v>238.44796019999998</v>
      </c>
      <c r="J117" s="31">
        <f>_xlfn.IFERROR((VLOOKUP(C117,'[3]Data'!$B$7:$J$119,9,FALSE)),0)</f>
        <v>141.5123063</v>
      </c>
      <c r="K117" s="31">
        <f>_xlfn.IFERROR((VLOOKUP(A117,'[1]Table 1'!$A$3:$O$45,15,FALSE)),0)</f>
        <v>0</v>
      </c>
      <c r="L117" s="29">
        <f>_xlfn.IFERROR((VLOOKUP(A117,'[1]Table 1'!$A$3:$P$45,16,FALSE)),0)</f>
        <v>0</v>
      </c>
      <c r="M117" s="29">
        <f>_xlfn.IFERROR((VLOOKUP(A117,'[1]Table 1'!$A$3:$Q$45,17,FALSE)),0)</f>
        <v>0</v>
      </c>
      <c r="N117" s="30">
        <f>_xlfn.IFERROR((VLOOKUP(A117,'[1]Table 1'!$A$3:$T$45,20,FALSE)),0)</f>
        <v>243.9329938</v>
      </c>
      <c r="O117" s="30">
        <f>_xlfn.IFERROR((VLOOKUP(C117,'[2]Sheet1'!$C$2:$P$116,14,FALSE)),0)</f>
        <v>163.80482179999998</v>
      </c>
      <c r="P117" s="30">
        <f>_xlfn.IFERROR((VLOOKUP(A117,'[1]Table 1'!$A$3:$V$45,22,FALSE)),0)</f>
        <v>0.3092252</v>
      </c>
      <c r="Q117" s="29" t="str">
        <f>_xlfn.IFERROR((VLOOKUP(A117,'[1]Table 1'!$A$3:$W$45,23,FALSE)),0)</f>
        <v>0.13</v>
      </c>
      <c r="R117" s="29" t="str">
        <f>_xlfn.IFERROR((VLOOKUP(A117,'[1]Table 1'!$A$3:$X$45,24,FALSE)),0)</f>
        <v>0.09</v>
      </c>
    </row>
    <row r="118" spans="1:18" ht="15.75" customHeight="1">
      <c r="A118" s="37" t="s">
        <v>30</v>
      </c>
      <c r="B118" s="35" t="s">
        <v>29</v>
      </c>
      <c r="C118" s="32" t="s">
        <v>28</v>
      </c>
      <c r="D118" s="31">
        <f>VLOOKUP(A118,'[1]Table 1'!$A$3:$E$45,5,FALSE)</f>
        <v>6417.026248300001</v>
      </c>
      <c r="E118" s="31">
        <f>_xlfn.IFERROR((VLOOKUP(C118,'[3]Data'!$B$7:$K$119,9,FALSE)),0)</f>
        <v>5785.232566799999</v>
      </c>
      <c r="F118" s="31">
        <f>_xlfn.IFERROR((VLOOKUP(A118,'[1]Table 1'!$A$3:$H$45,8,FALSE)),0)</f>
        <v>16.01863</v>
      </c>
      <c r="G118" s="29" t="str">
        <f>_xlfn.IFERROR((VLOOKUP(A118,'[1]Table 1'!$A$3:$I$45,9,FALSE)),0)</f>
        <v>0.25</v>
      </c>
      <c r="H118" s="29" t="str">
        <f>_xlfn.IFERROR((VLOOKUP(A118,'[1]Table 1'!$A$3:$J$45,10,FALSE)),0)</f>
        <v>0.25</v>
      </c>
      <c r="I118" s="31">
        <f>_xlfn.IFERROR((VLOOKUP(A118,'[1]Table 1'!$A$3:$M$45,13,FALSE)),0)</f>
        <v>6417.026248300001</v>
      </c>
      <c r="J118" s="31">
        <f>_xlfn.IFERROR((VLOOKUP(C118,'[3]Data'!$B$7:$J$119,9,FALSE)),0)</f>
        <v>5785.232566799999</v>
      </c>
      <c r="K118" s="31">
        <f>_xlfn.IFERROR((VLOOKUP(A118,'[1]Table 1'!$A$3:$O$45,15,FALSE)),0)</f>
        <v>16.01863</v>
      </c>
      <c r="L118" s="29" t="str">
        <f>_xlfn.IFERROR((VLOOKUP(A118,'[1]Table 1'!$A$3:$P$45,16,FALSE)),0)</f>
        <v>0.25</v>
      </c>
      <c r="M118" s="29" t="str">
        <f>_xlfn.IFERROR((VLOOKUP(A118,'[1]Table 1'!$A$3:$Q$45,17,FALSE)),0)</f>
        <v>0.25</v>
      </c>
      <c r="N118" s="30">
        <f>_xlfn.IFERROR((VLOOKUP(A118,'[1]Table 1'!$A$3:$T$45,20,FALSE)),0)</f>
        <v>6731.9015115</v>
      </c>
      <c r="O118" s="30">
        <f>_xlfn.IFERROR((VLOOKUP(C118,'[2]Sheet1'!$C$2:$P$116,14,FALSE)),0)</f>
        <v>5845.1247008</v>
      </c>
      <c r="P118" s="30">
        <f>_xlfn.IFERROR((VLOOKUP(A118,'[1]Table 1'!$A$3:$V$45,22,FALSE)),0)</f>
        <v>29.03547</v>
      </c>
      <c r="Q118" s="29" t="str">
        <f>_xlfn.IFERROR((VLOOKUP(A118,'[1]Table 1'!$A$3:$W$45,23,FALSE)),0)</f>
        <v>0.43</v>
      </c>
      <c r="R118" s="29" t="str">
        <f>_xlfn.IFERROR((VLOOKUP(A118,'[1]Table 1'!$A$3:$X$45,24,FALSE)),0)</f>
        <v>0.43</v>
      </c>
    </row>
    <row r="119" spans="1:18" ht="32.25" customHeight="1">
      <c r="A119" s="37" t="s">
        <v>27</v>
      </c>
      <c r="B119" s="35" t="s">
        <v>26</v>
      </c>
      <c r="C119" s="32" t="s">
        <v>25</v>
      </c>
      <c r="D119" s="31">
        <f>VLOOKUP(A119,'[1]Table 1'!$A$3:$E$45,5,FALSE)</f>
        <v>618.37413</v>
      </c>
      <c r="E119" s="31">
        <f>_xlfn.IFERROR((VLOOKUP(C119,'[3]Data'!$B$7:$K$119,9,FALSE)),0)</f>
        <v>0</v>
      </c>
      <c r="F119" s="31">
        <f>_xlfn.IFERROR((VLOOKUP(A119,'[1]Table 1'!$A$3:$H$45,8,FALSE)),0)</f>
        <v>0</v>
      </c>
      <c r="G119" s="29">
        <f>_xlfn.IFERROR((VLOOKUP(A119,'[1]Table 1'!$A$3:$I$45,9,FALSE)),0)</f>
        <v>0</v>
      </c>
      <c r="H119" s="29">
        <f>_xlfn.IFERROR((VLOOKUP(A119,'[1]Table 1'!$A$3:$J$45,10,FALSE)),0)</f>
        <v>0</v>
      </c>
      <c r="I119" s="31">
        <f>_xlfn.IFERROR((VLOOKUP(A119,'[1]Table 1'!$A$3:$M$45,13,FALSE)),0)</f>
        <v>618.37413</v>
      </c>
      <c r="J119" s="31">
        <f>_xlfn.IFERROR((VLOOKUP(C119,'[3]Data'!$B$7:$J$119,9,FALSE)),0)</f>
        <v>0</v>
      </c>
      <c r="K119" s="31">
        <f>_xlfn.IFERROR((VLOOKUP(A119,'[1]Table 1'!$A$3:$O$45,15,FALSE)),0)</f>
        <v>0</v>
      </c>
      <c r="L119" s="29">
        <f>_xlfn.IFERROR((VLOOKUP(A119,'[1]Table 1'!$A$3:$P$45,16,FALSE)),0)</f>
        <v>0</v>
      </c>
      <c r="M119" s="29">
        <f>_xlfn.IFERROR((VLOOKUP(A119,'[1]Table 1'!$A$3:$Q$45,17,FALSE)),0)</f>
        <v>0</v>
      </c>
      <c r="N119" s="30">
        <f>_xlfn.IFERROR((VLOOKUP(A119,'[1]Table 1'!$A$3:$T$45,20,FALSE)),0)</f>
        <v>620.37413</v>
      </c>
      <c r="O119" s="30">
        <f>_xlfn.IFERROR((VLOOKUP(C119,'[2]Sheet1'!$C$2:$P$116,14,FALSE)),0)</f>
        <v>0</v>
      </c>
      <c r="P119" s="30">
        <f>_xlfn.IFERROR((VLOOKUP(A119,'[1]Table 1'!$A$3:$V$45,22,FALSE)),0)</f>
        <v>0</v>
      </c>
      <c r="Q119" s="29">
        <f>_xlfn.IFERROR((VLOOKUP(A119,'[1]Table 1'!$A$3:$W$45,23,FALSE)),0)</f>
        <v>0</v>
      </c>
      <c r="R119" s="29">
        <f>_xlfn.IFERROR((VLOOKUP(A119,'[1]Table 1'!$A$3:$X$45,24,FALSE)),0)</f>
        <v>0</v>
      </c>
    </row>
    <row r="120" spans="1:18" ht="31.5" customHeight="1">
      <c r="A120" s="37" t="s">
        <v>24</v>
      </c>
      <c r="B120" s="35" t="s">
        <v>23</v>
      </c>
      <c r="C120" s="32" t="s">
        <v>22</v>
      </c>
      <c r="D120" s="31">
        <f>VLOOKUP(A120,'[1]Table 1'!$A$3:$E$45,5,FALSE)</f>
        <v>3299.5111365</v>
      </c>
      <c r="E120" s="31">
        <f>_xlfn.IFERROR((VLOOKUP(C120,'[3]Data'!$B$7:$K$119,9,FALSE)),0)</f>
        <v>944.9768786</v>
      </c>
      <c r="F120" s="31">
        <f>_xlfn.IFERROR((VLOOKUP(A120,'[1]Table 1'!$A$3:$H$45,8,FALSE)),0)</f>
        <v>117.27534630000001</v>
      </c>
      <c r="G120" s="29" t="str">
        <f>_xlfn.IFERROR((VLOOKUP(A120,'[1]Table 1'!$A$3:$I$45,9,FALSE)),0)</f>
        <v>3.55</v>
      </c>
      <c r="H120" s="29" t="str">
        <f>_xlfn.IFERROR((VLOOKUP(A120,'[1]Table 1'!$A$3:$J$45,10,FALSE)),0)</f>
        <v>2.32</v>
      </c>
      <c r="I120" s="31">
        <f>_xlfn.IFERROR((VLOOKUP(A120,'[1]Table 1'!$A$3:$M$45,13,FALSE)),0)</f>
        <v>3299.5111365</v>
      </c>
      <c r="J120" s="31">
        <f>_xlfn.IFERROR((VLOOKUP(C120,'[3]Data'!$B$7:$J$119,9,FALSE)),0)</f>
        <v>944.9768786</v>
      </c>
      <c r="K120" s="31">
        <f>_xlfn.IFERROR((VLOOKUP(A120,'[1]Table 1'!$A$3:$O$45,15,FALSE)),0)</f>
        <v>117.27534630000001</v>
      </c>
      <c r="L120" s="29" t="str">
        <f>_xlfn.IFERROR((VLOOKUP(A120,'[1]Table 1'!$A$3:$P$45,16,FALSE)),0)</f>
        <v>3.55</v>
      </c>
      <c r="M120" s="29" t="str">
        <f>_xlfn.IFERROR((VLOOKUP(A120,'[1]Table 1'!$A$3:$Q$45,17,FALSE)),0)</f>
        <v>2.32</v>
      </c>
      <c r="N120" s="30">
        <f>_xlfn.IFERROR((VLOOKUP(A120,'[1]Table 1'!$A$3:$T$45,20,FALSE)),0)</f>
        <v>3465.6562845999997</v>
      </c>
      <c r="O120" s="30">
        <f>_xlfn.IFERROR((VLOOKUP(C120,'[2]Sheet1'!$C$2:$P$116,14,FALSE)),0)</f>
        <v>1300.1524931000001</v>
      </c>
      <c r="P120" s="30">
        <f>_xlfn.IFERROR((VLOOKUP(A120,'[1]Table 1'!$A$3:$V$45,22,FALSE)),0)</f>
        <v>91.00623619999999</v>
      </c>
      <c r="Q120" s="29" t="str">
        <f>_xlfn.IFERROR((VLOOKUP(A120,'[1]Table 1'!$A$3:$W$45,23,FALSE)),0)</f>
        <v>2.63</v>
      </c>
      <c r="R120" s="29" t="str">
        <f>_xlfn.IFERROR((VLOOKUP(A120,'[1]Table 1'!$A$3:$X$45,24,FALSE)),0)</f>
        <v>1.72</v>
      </c>
    </row>
    <row r="121" spans="1:18" ht="42.75" customHeight="1">
      <c r="A121" s="37" t="s">
        <v>21</v>
      </c>
      <c r="B121" s="38" t="s">
        <v>20</v>
      </c>
      <c r="C121" s="32" t="s">
        <v>19</v>
      </c>
      <c r="D121" s="31">
        <f>VLOOKUP(A121,'[1]Table 1'!$A$3:$E$45,5,FALSE)</f>
        <v>732.1231471</v>
      </c>
      <c r="E121" s="31">
        <f>_xlfn.IFERROR((VLOOKUP(C121,'[3]Data'!$B$7:$K$119,9,FALSE)),0)</f>
        <v>35549.9302341</v>
      </c>
      <c r="F121" s="31">
        <f>_xlfn.IFERROR((VLOOKUP(A121,'[1]Table 1'!$A$3:$H$45,8,FALSE)),0)</f>
        <v>0</v>
      </c>
      <c r="G121" s="29">
        <f>_xlfn.IFERROR((VLOOKUP(A121,'[1]Table 1'!$A$3:$I$45,9,FALSE)),0)</f>
        <v>0</v>
      </c>
      <c r="H121" s="29">
        <f>_xlfn.IFERROR((VLOOKUP(A121,'[1]Table 1'!$A$3:$J$45,10,FALSE)),0)</f>
        <v>0</v>
      </c>
      <c r="I121" s="31">
        <f>_xlfn.IFERROR((VLOOKUP(A121,'[1]Table 1'!$A$3:$M$45,13,FALSE)),0)</f>
        <v>732.1231471</v>
      </c>
      <c r="J121" s="31">
        <f>_xlfn.IFERROR((VLOOKUP(C121,'[3]Data'!$B$7:$J$119,9,FALSE)),0)</f>
        <v>35549.9302341</v>
      </c>
      <c r="K121" s="31">
        <f>_xlfn.IFERROR((VLOOKUP(A121,'[1]Table 1'!$A$3:$O$45,15,FALSE)),0)</f>
        <v>0</v>
      </c>
      <c r="L121" s="29">
        <f>_xlfn.IFERROR((VLOOKUP(A121,'[1]Table 1'!$A$3:$P$45,16,FALSE)),0)</f>
        <v>0</v>
      </c>
      <c r="M121" s="29">
        <f>_xlfn.IFERROR((VLOOKUP(A121,'[1]Table 1'!$A$3:$Q$45,17,FALSE)),0)</f>
        <v>0</v>
      </c>
      <c r="N121" s="30">
        <f>_xlfn.IFERROR((VLOOKUP(A121,'[1]Table 1'!$A$3:$T$45,20,FALSE)),0)</f>
        <v>532.7273096</v>
      </c>
      <c r="O121" s="30">
        <f>_xlfn.IFERROR((VLOOKUP(C121,'[2]Sheet1'!$C$2:$P$116,14,FALSE)),0)</f>
        <v>20253.4081856</v>
      </c>
      <c r="P121" s="30">
        <f>_xlfn.IFERROR((VLOOKUP(A121,'[1]Table 1'!$A$3:$V$45,22,FALSE)),0)</f>
        <v>3.2670497</v>
      </c>
      <c r="Q121" s="29" t="str">
        <f>_xlfn.IFERROR((VLOOKUP(A121,'[1]Table 1'!$A$3:$W$45,23,FALSE)),0)</f>
        <v>0.61</v>
      </c>
      <c r="R121" s="29" t="str">
        <f>_xlfn.IFERROR((VLOOKUP(A121,'[1]Table 1'!$A$3:$X$45,24,FALSE)),0)</f>
        <v>0.61</v>
      </c>
    </row>
    <row r="122" spans="1:18" ht="36" customHeight="1">
      <c r="A122" s="37" t="s">
        <v>18</v>
      </c>
      <c r="B122" s="36" t="s">
        <v>17</v>
      </c>
      <c r="C122" s="32" t="s">
        <v>16</v>
      </c>
      <c r="D122" s="31">
        <f>_xlfn.IFERROR((VLOOKUP(A122,'[1]Table 1'!$A$3:$E$45,5,FALSE)),0)</f>
        <v>0</v>
      </c>
      <c r="E122" s="31">
        <f>_xlfn.IFERROR((VLOOKUP(C122,'[3]Data'!$B$7:$K$119,9,FALSE)),0)</f>
        <v>0</v>
      </c>
      <c r="F122" s="31">
        <f>_xlfn.IFERROR((VLOOKUP(A122,'[1]Table 1'!$A$3:$H$45,8,FALSE)),0)</f>
        <v>0</v>
      </c>
      <c r="G122" s="29">
        <f>_xlfn.IFERROR((VLOOKUP(A122,'[1]Table 1'!$A$3:$I$45,9,FALSE)),0)</f>
        <v>0</v>
      </c>
      <c r="H122" s="29">
        <f>_xlfn.IFERROR((VLOOKUP(A122,'[1]Table 1'!$A$3:$J$45,10,FALSE)),0)</f>
        <v>0</v>
      </c>
      <c r="I122" s="31">
        <f>_xlfn.IFERROR((VLOOKUP(A122,'[1]Table 1'!$A$3:$M$45,13,FALSE)),0)</f>
        <v>0</v>
      </c>
      <c r="J122" s="31">
        <f>_xlfn.IFERROR((VLOOKUP(C122,'[3]Data'!$B$7:$J$119,9,FALSE)),0)</f>
        <v>0</v>
      </c>
      <c r="K122" s="31">
        <f>_xlfn.IFERROR((VLOOKUP(A122,'[1]Table 1'!$A$3:$O$45,15,FALSE)),0)</f>
        <v>0</v>
      </c>
      <c r="L122" s="29">
        <f>_xlfn.IFERROR((VLOOKUP(A122,'[1]Table 1'!$A$3:$P$45,16,FALSE)),0)</f>
        <v>0</v>
      </c>
      <c r="M122" s="29">
        <f>_xlfn.IFERROR((VLOOKUP(A122,'[1]Table 1'!$A$3:$Q$45,17,FALSE)),0)</f>
        <v>0</v>
      </c>
      <c r="N122" s="30">
        <f>_xlfn.IFERROR((VLOOKUP(A122,'[1]Table 1'!$A$3:$T$45,20,FALSE)),0)</f>
        <v>0</v>
      </c>
      <c r="O122" s="30">
        <f>_xlfn.IFERROR((VLOOKUP(C122,'[2]Sheet1'!$C$2:$P$116,14,FALSE)),0)</f>
        <v>0</v>
      </c>
      <c r="P122" s="30">
        <f>_xlfn.IFERROR((VLOOKUP(A122,'[1]Table 1'!$A$3:$V$45,22,FALSE)),0)</f>
        <v>0</v>
      </c>
      <c r="Q122" s="29">
        <f>_xlfn.IFERROR((VLOOKUP(A122,'[1]Table 1'!$A$3:$W$45,23,FALSE)),0)</f>
        <v>0</v>
      </c>
      <c r="R122" s="29">
        <f>_xlfn.IFERROR((VLOOKUP(A122,'[1]Table 1'!$A$3:$X$45,24,FALSE)),0)</f>
        <v>0</v>
      </c>
    </row>
    <row r="123" spans="1:18" ht="15" customHeight="1">
      <c r="A123" s="37" t="s">
        <v>15</v>
      </c>
      <c r="B123" s="36" t="s">
        <v>14</v>
      </c>
      <c r="C123" s="32" t="s">
        <v>13</v>
      </c>
      <c r="D123" s="31">
        <f>_xlfn.IFERROR((VLOOKUP(A123,'[1]Table 1'!$A$3:$E$45,5,FALSE)),0)</f>
        <v>0</v>
      </c>
      <c r="E123" s="31">
        <f>_xlfn.IFERROR((VLOOKUP(C123,'[3]Data'!$B$7:$K$119,9,FALSE)),0)</f>
        <v>0</v>
      </c>
      <c r="F123" s="31">
        <f>_xlfn.IFERROR((VLOOKUP(A123,'[1]Table 1'!$A$3:$H$45,8,FALSE)),0)</f>
        <v>0</v>
      </c>
      <c r="G123" s="29">
        <f>_xlfn.IFERROR((VLOOKUP(A123,'[1]Table 1'!$A$3:$I$45,9,FALSE)),0)</f>
        <v>0</v>
      </c>
      <c r="H123" s="29">
        <f>_xlfn.IFERROR((VLOOKUP(A123,'[1]Table 1'!$A$3:$J$45,10,FALSE)),0)</f>
        <v>0</v>
      </c>
      <c r="I123" s="31">
        <f>_xlfn.IFERROR((VLOOKUP(A123,'[1]Table 1'!$A$3:$M$45,13,FALSE)),0)</f>
        <v>0</v>
      </c>
      <c r="J123" s="31">
        <f>_xlfn.IFERROR((VLOOKUP(C123,'[3]Data'!$B$7:$J$119,9,FALSE)),0)</f>
        <v>0</v>
      </c>
      <c r="K123" s="31">
        <f>_xlfn.IFERROR((VLOOKUP(A123,'[1]Table 1'!$A$3:$O$45,15,FALSE)),0)</f>
        <v>0</v>
      </c>
      <c r="L123" s="29">
        <f>_xlfn.IFERROR((VLOOKUP(A123,'[1]Table 1'!$A$3:$P$45,16,FALSE)),0)</f>
        <v>0</v>
      </c>
      <c r="M123" s="29">
        <f>_xlfn.IFERROR((VLOOKUP(A123,'[1]Table 1'!$A$3:$Q$45,17,FALSE)),0)</f>
        <v>0</v>
      </c>
      <c r="N123" s="30">
        <f>_xlfn.IFERROR((VLOOKUP(A123,'[1]Table 1'!$A$3:$T$45,20,FALSE)),0)</f>
        <v>0</v>
      </c>
      <c r="O123" s="30">
        <f>_xlfn.IFERROR((VLOOKUP(C123,'[2]Sheet1'!$C$2:$P$116,14,FALSE)),0)</f>
        <v>0</v>
      </c>
      <c r="P123" s="30">
        <f>_xlfn.IFERROR((VLOOKUP(A123,'[1]Table 1'!$A$3:$V$45,22,FALSE)),0)</f>
        <v>0</v>
      </c>
      <c r="Q123" s="29">
        <f>_xlfn.IFERROR((VLOOKUP(A123,'[1]Table 1'!$A$3:$W$45,23,FALSE)),0)</f>
        <v>0</v>
      </c>
      <c r="R123" s="29">
        <f>_xlfn.IFERROR((VLOOKUP(A123,'[1]Table 1'!$A$3:$X$45,24,FALSE)),0)</f>
        <v>0</v>
      </c>
    </row>
    <row r="124" spans="1:18" ht="16.5" customHeight="1">
      <c r="A124" s="34" t="s">
        <v>12</v>
      </c>
      <c r="B124" s="35" t="s">
        <v>11</v>
      </c>
      <c r="C124" s="32" t="s">
        <v>10</v>
      </c>
      <c r="D124" s="31">
        <f>_xlfn.IFERROR((VLOOKUP(A124,'[1]Table 1'!$A$3:$E$45,5,FALSE)),0)</f>
        <v>0</v>
      </c>
      <c r="E124" s="31">
        <f>_xlfn.IFERROR((VLOOKUP(C124,'[3]Data'!$B$7:$K$119,9,FALSE)),0)</f>
        <v>0</v>
      </c>
      <c r="F124" s="31">
        <f>_xlfn.IFERROR((VLOOKUP(A124,'[1]Table 1'!$A$3:$H$45,8,FALSE)),0)</f>
        <v>0</v>
      </c>
      <c r="G124" s="29">
        <f>_xlfn.IFERROR((VLOOKUP(A124,'[1]Table 1'!$A$3:$I$45,9,FALSE)),0)</f>
        <v>0</v>
      </c>
      <c r="H124" s="29">
        <f>_xlfn.IFERROR((VLOOKUP(A124,'[1]Table 1'!$A$3:$J$45,10,FALSE)),0)</f>
        <v>0</v>
      </c>
      <c r="I124" s="31">
        <f>_xlfn.IFERROR((VLOOKUP(A124,'[1]Table 1'!$A$3:$M$45,13,FALSE)),0)</f>
        <v>0</v>
      </c>
      <c r="J124" s="31">
        <f>_xlfn.IFERROR((VLOOKUP(C124,'[3]Data'!$B$7:$J$119,9,FALSE)),0)</f>
        <v>0</v>
      </c>
      <c r="K124" s="31">
        <f>_xlfn.IFERROR((VLOOKUP(A124,'[1]Table 1'!$A$3:$O$45,15,FALSE)),0)</f>
        <v>0</v>
      </c>
      <c r="L124" s="29">
        <f>_xlfn.IFERROR((VLOOKUP(A124,'[1]Table 1'!$A$3:$P$45,16,FALSE)),0)</f>
        <v>0</v>
      </c>
      <c r="M124" s="29">
        <f>_xlfn.IFERROR((VLOOKUP(A124,'[1]Table 1'!$A$3:$Q$45,17,FALSE)),0)</f>
        <v>0</v>
      </c>
      <c r="N124" s="30">
        <f>_xlfn.IFERROR((VLOOKUP(A124,'[1]Table 1'!$A$3:$T$45,20,FALSE)),0)</f>
        <v>0</v>
      </c>
      <c r="O124" s="30">
        <f>_xlfn.IFERROR((VLOOKUP(C124,'[2]Sheet1'!$C$2:$P$116,14,FALSE)),0)</f>
        <v>0</v>
      </c>
      <c r="P124" s="30">
        <f>_xlfn.IFERROR((VLOOKUP(A124,'[1]Table 1'!$A$3:$V$45,22,FALSE)),0)</f>
        <v>0</v>
      </c>
      <c r="Q124" s="29">
        <f>_xlfn.IFERROR((VLOOKUP(A124,'[1]Table 1'!$A$3:$W$45,23,FALSE)),0)</f>
        <v>0</v>
      </c>
      <c r="R124" s="29">
        <f>_xlfn.IFERROR((VLOOKUP(A124,'[1]Table 1'!$A$3:$X$45,24,FALSE)),0)</f>
        <v>0</v>
      </c>
    </row>
    <row r="125" spans="1:18" ht="28.5" customHeight="1" thickBot="1">
      <c r="A125" s="34" t="s">
        <v>9</v>
      </c>
      <c r="B125" s="33" t="s">
        <v>8</v>
      </c>
      <c r="C125" s="32" t="s">
        <v>7</v>
      </c>
      <c r="D125" s="31">
        <f>_xlfn.IFERROR((VLOOKUP(A125,'[1]Table 1'!$A$3:$E$45,5,FALSE)),0)</f>
        <v>0</v>
      </c>
      <c r="E125" s="31">
        <f>_xlfn.IFERROR((VLOOKUP(C125,'[3]Data'!$B$7:$K$119,9,FALSE)),0)</f>
        <v>0</v>
      </c>
      <c r="F125" s="31">
        <f>_xlfn.IFERROR((VLOOKUP(A125,'[1]Table 1'!$A$3:$H$45,8,FALSE)),0)</f>
        <v>0</v>
      </c>
      <c r="G125" s="29">
        <f>_xlfn.IFERROR((VLOOKUP(A125,'[1]Table 1'!$A$3:$I$45,9,FALSE)),0)</f>
        <v>0</v>
      </c>
      <c r="H125" s="29">
        <f>_xlfn.IFERROR((VLOOKUP(A125,'[1]Table 1'!$A$3:$J$45,10,FALSE)),0)</f>
        <v>0</v>
      </c>
      <c r="I125" s="31">
        <f>_xlfn.IFERROR((VLOOKUP(A125,'[1]Table 1'!$A$3:$M$45,13,FALSE)),0)</f>
        <v>0</v>
      </c>
      <c r="J125" s="31">
        <f>_xlfn.IFERROR((VLOOKUP(C125,'[3]Data'!$B$7:$J$119,9,FALSE)),0)</f>
        <v>0</v>
      </c>
      <c r="K125" s="31">
        <f>_xlfn.IFERROR((VLOOKUP(A125,'[1]Table 1'!$A$3:$O$45,15,FALSE)),0)</f>
        <v>0</v>
      </c>
      <c r="L125" s="29">
        <f>_xlfn.IFERROR((VLOOKUP(A125,'[1]Table 1'!$A$3:$P$45,16,FALSE)),0)</f>
        <v>0</v>
      </c>
      <c r="M125" s="29">
        <f>_xlfn.IFERROR((VLOOKUP(A125,'[1]Table 1'!$A$3:$Q$45,17,FALSE)),0)</f>
        <v>0</v>
      </c>
      <c r="N125" s="30">
        <f>_xlfn.IFERROR((VLOOKUP(A125,'[1]Table 1'!$A$3:$T$45,20,FALSE)),0)</f>
        <v>0</v>
      </c>
      <c r="O125" s="30">
        <f>_xlfn.IFERROR((VLOOKUP(C125,'[2]Sheet1'!$C$2:$P$116,14,FALSE)),0)</f>
        <v>0</v>
      </c>
      <c r="P125" s="30">
        <f>_xlfn.IFERROR((VLOOKUP(A125,'[1]Table 1'!$A$3:$V$45,22,FALSE)),0)</f>
        <v>0</v>
      </c>
      <c r="Q125" s="29">
        <f>_xlfn.IFERROR((VLOOKUP(A125,'[1]Table 1'!$A$3:$W$45,23,FALSE)),0)</f>
        <v>0</v>
      </c>
      <c r="R125" s="29">
        <f>_xlfn.IFERROR((VLOOKUP(A125,'[1]Table 1'!$A$3:$X$45,24,FALSE)),0)</f>
        <v>0</v>
      </c>
    </row>
    <row r="126" spans="1:18" ht="14.25" customHeight="1" thickBot="1">
      <c r="A126" s="22"/>
      <c r="B126" s="21" t="s">
        <v>6</v>
      </c>
      <c r="C126" s="20"/>
      <c r="D126" s="16">
        <f>SUM(D108:D125)</f>
        <v>34099.176180799994</v>
      </c>
      <c r="E126" s="16">
        <f>SUM(E108:E125)</f>
        <v>71832.25315070001</v>
      </c>
      <c r="F126" s="19">
        <f>SUM(F108:F125)</f>
        <v>282.5783483</v>
      </c>
      <c r="G126" s="19">
        <f>F126/D126*100</f>
        <v>0.8286955286008042</v>
      </c>
      <c r="H126" s="19">
        <f>G126-(G126*34.61%)</f>
        <v>0.5418840061520658</v>
      </c>
      <c r="I126" s="18">
        <f>SUM(I108:I125)</f>
        <v>34099.176180799994</v>
      </c>
      <c r="J126" s="16">
        <f>SUM(J108:J125)</f>
        <v>71832.25315070001</v>
      </c>
      <c r="K126" s="16">
        <f>SUM(K108:K125)</f>
        <v>282.5783483</v>
      </c>
      <c r="L126" s="17">
        <f>K126/I126*100</f>
        <v>0.8286955286008042</v>
      </c>
      <c r="M126" s="17">
        <f>L126-(L126*34.61%)</f>
        <v>0.5418840061520658</v>
      </c>
      <c r="N126" s="16">
        <f>SUM(N108:N125)</f>
        <v>26333.900802099997</v>
      </c>
      <c r="O126" s="16">
        <f>SUM(O108:O125)</f>
        <v>43225.3930315</v>
      </c>
      <c r="P126" s="16">
        <f>SUM(P108:P125)</f>
        <v>206.10345149999998</v>
      </c>
      <c r="Q126" s="16">
        <f>P126/N126*100</f>
        <v>0.7826544690392555</v>
      </c>
      <c r="R126" s="16">
        <f>Q126-(Q126*34.61%)</f>
        <v>0.5117777573047692</v>
      </c>
    </row>
    <row r="127" spans="1:18" ht="15" thickBot="1">
      <c r="A127" s="28"/>
      <c r="B127" s="27"/>
      <c r="C127" s="26"/>
      <c r="D127" s="23"/>
      <c r="E127" s="23"/>
      <c r="F127" s="23"/>
      <c r="G127" s="23"/>
      <c r="H127" s="23"/>
      <c r="I127" s="25"/>
      <c r="J127" s="25"/>
      <c r="K127" s="23"/>
      <c r="L127" s="23"/>
      <c r="M127" s="23"/>
      <c r="N127" s="25"/>
      <c r="O127" s="25"/>
      <c r="P127" s="24"/>
      <c r="Q127" s="23"/>
      <c r="R127" s="23"/>
    </row>
    <row r="128" spans="1:18" ht="17.25" customHeight="1" thickBot="1">
      <c r="A128" s="22"/>
      <c r="B128" s="21" t="s">
        <v>5</v>
      </c>
      <c r="C128" s="20"/>
      <c r="D128" s="16">
        <f>D19+D26+D46+D70+D106+D126</f>
        <v>1285241.2863914</v>
      </c>
      <c r="E128" s="16">
        <f>E19+E26+E46+E70+E106+E126</f>
        <v>2265478.9771356005</v>
      </c>
      <c r="F128" s="19">
        <f>F19+F26+F46+F70+F106+F126</f>
        <v>40619.8691786</v>
      </c>
      <c r="G128" s="19">
        <f>F128/D128*100</f>
        <v>3.160485864304071</v>
      </c>
      <c r="H128" s="19">
        <f>G128-(G128*34.61%)</f>
        <v>2.066641706668432</v>
      </c>
      <c r="I128" s="18">
        <f>I19+I26+I46+I70+I106+I126</f>
        <v>1285241.2863914</v>
      </c>
      <c r="J128" s="16">
        <f>J19+J26+J46+J70+J106+J126</f>
        <v>2265478.9771356005</v>
      </c>
      <c r="K128" s="16">
        <f>K19+K26+K46+K70+K106+K126</f>
        <v>40619.8691796</v>
      </c>
      <c r="L128" s="17">
        <f>K128/I128*100</f>
        <v>3.1604858643818776</v>
      </c>
      <c r="M128" s="17">
        <f>L128-(L128*34.61%)</f>
        <v>2.0666417067193095</v>
      </c>
      <c r="N128" s="16">
        <f>N19+N26+N46+N70+N106+N126</f>
        <v>1282072.9937800001</v>
      </c>
      <c r="O128" s="16">
        <f>O19+O26+O46+O70+O106+O126</f>
        <v>2236622.3129605995</v>
      </c>
      <c r="P128" s="16">
        <f>P19+P26+P46+P70+P106+P126</f>
        <v>35620.9666241</v>
      </c>
      <c r="Q128" s="16">
        <f>P128/N128*100</f>
        <v>2.7783883442608768</v>
      </c>
      <c r="R128" s="16">
        <f>Q128-(Q128*34.61%)</f>
        <v>1.8167881383121873</v>
      </c>
    </row>
    <row r="129" spans="4:18" ht="14.25">
      <c r="D129" s="15"/>
      <c r="E129" s="15"/>
      <c r="F129" s="15"/>
      <c r="G129" s="15"/>
      <c r="H129" s="15"/>
      <c r="L129" s="14"/>
      <c r="M129" s="14"/>
      <c r="Q129" s="13"/>
      <c r="R129" s="13"/>
    </row>
    <row r="130" spans="1:18" s="6" customFormat="1" ht="12.75">
      <c r="A130" s="12" t="s">
        <v>4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7"/>
      <c r="N130" s="12"/>
      <c r="O130" s="12"/>
      <c r="P130" s="12"/>
      <c r="Q130" s="12"/>
      <c r="R130" s="7"/>
    </row>
    <row r="131" spans="1:18" s="6" customFormat="1" ht="21.75" customHeight="1">
      <c r="A131" s="11" t="s">
        <v>3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s="6" customFormat="1" ht="12.75">
      <c r="A132" s="9"/>
      <c r="B132" s="9"/>
      <c r="C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s="6" customFormat="1" ht="12.75">
      <c r="A133" s="9"/>
      <c r="B133" s="9"/>
      <c r="C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s="6" customFormat="1" ht="12.75">
      <c r="A134" s="9"/>
      <c r="B134" s="9"/>
      <c r="C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 s="6" customFormat="1" ht="12.75">
      <c r="A135" s="9"/>
      <c r="B135" s="9"/>
      <c r="C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8" t="s">
        <v>2</v>
      </c>
      <c r="Q135" s="7"/>
      <c r="R135" s="7"/>
    </row>
    <row r="136" spans="1:18" s="6" customFormat="1" ht="12.75">
      <c r="A136" s="9" t="s">
        <v>1</v>
      </c>
      <c r="B136" s="9"/>
      <c r="C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8" t="s">
        <v>0</v>
      </c>
      <c r="Q136" s="7"/>
      <c r="R136" s="7"/>
    </row>
  </sheetData>
  <sheetProtection/>
  <autoFilter ref="A2:R136"/>
  <mergeCells count="6">
    <mergeCell ref="D9:H9"/>
    <mergeCell ref="I9:M9"/>
    <mergeCell ref="N9:R9"/>
    <mergeCell ref="I10:K10"/>
    <mergeCell ref="N10:P10"/>
    <mergeCell ref="A131:R131"/>
  </mergeCells>
  <printOptions horizontalCentered="1"/>
  <pageMargins left="0.27" right="0.16" top="0.86" bottom="0.81" header="0.32" footer="0.35"/>
  <pageSetup horizontalDpi="600" verticalDpi="600" orientation="landscape" paperSize="9" scale="94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Das</dc:creator>
  <cp:keywords/>
  <dc:description/>
  <cp:lastModifiedBy>Rima Das</cp:lastModifiedBy>
  <dcterms:created xsi:type="dcterms:W3CDTF">2016-08-12T11:24:09Z</dcterms:created>
  <dcterms:modified xsi:type="dcterms:W3CDTF">2016-08-12T11:25:58Z</dcterms:modified>
  <cp:category/>
  <cp:version/>
  <cp:contentType/>
  <cp:contentStatus/>
</cp:coreProperties>
</file>